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7590" windowHeight="7170" activeTab="11"/>
  </bookViews>
  <sheets>
    <sheet name="Inscription" sheetId="1" r:id="rId1"/>
    <sheet name="menbre YCR" sheetId="2" r:id="rId2"/>
    <sheet name="Tableau des handicats" sheetId="3" r:id="rId3"/>
    <sheet name="M1" sheetId="4" r:id="rId4"/>
    <sheet name="M2" sheetId="5" r:id="rId5"/>
    <sheet name="M3" sheetId="6" r:id="rId6"/>
    <sheet name="M4" sheetId="7" r:id="rId7"/>
    <sheet name="M5" sheetId="8" r:id="rId8"/>
    <sheet name="M6" sheetId="9" r:id="rId9"/>
    <sheet name="M7" sheetId="10" r:id="rId10"/>
    <sheet name="synthèse" sheetId="11" r:id="rId11"/>
    <sheet name="Classement" sheetId="12" r:id="rId12"/>
    <sheet name="Feuil1" sheetId="13" r:id="rId13"/>
  </sheets>
  <definedNames>
    <definedName name="essai">'Tableau des handicats'!$C$3:$F$14</definedName>
    <definedName name="Liste_membre">'menbre YCR'!$A$2:$A$48</definedName>
    <definedName name="liste_série">'Tableau des handicats'!$C$3:$C$143</definedName>
    <definedName name="Membre" localSheetId="1">'menbre YCR'!$A$2:$A$48</definedName>
    <definedName name="Tableau_rating">'Tableau des handicats'!$C$3:$F$143</definedName>
  </definedNames>
  <calcPr calcId="125725"/>
</workbook>
</file>

<file path=xl/calcChain.xml><?xml version="1.0" encoding="utf-8"?>
<calcChain xmlns="http://schemas.openxmlformats.org/spreadsheetml/2006/main">
  <c r="A5" i="4"/>
  <c r="C6" i="1"/>
  <c r="C7" i="4" s="1"/>
  <c r="G7" s="1"/>
  <c r="J2"/>
  <c r="C2" i="1"/>
  <c r="C3" i="4" s="1"/>
  <c r="G3" s="1"/>
  <c r="C3" i="1"/>
  <c r="C4" i="8" s="1"/>
  <c r="C4" i="1"/>
  <c r="C5" i="4" s="1"/>
  <c r="G5" s="1"/>
  <c r="C5" i="1"/>
  <c r="C6" i="5" s="1"/>
  <c r="C7" i="1"/>
  <c r="C8" i="4" s="1"/>
  <c r="G8" s="1"/>
  <c r="C8" i="1"/>
  <c r="C9" i="10" s="1"/>
  <c r="G10" i="4"/>
  <c r="G11"/>
  <c r="G12"/>
  <c r="G13"/>
  <c r="G14"/>
  <c r="G15"/>
  <c r="G16"/>
  <c r="G17"/>
  <c r="G18"/>
  <c r="G19"/>
  <c r="G20"/>
  <c r="G21"/>
  <c r="A3" i="11"/>
  <c r="C3" i="6"/>
  <c r="G3" s="1"/>
  <c r="C7"/>
  <c r="G7" s="1"/>
  <c r="G10"/>
  <c r="G11"/>
  <c r="G12"/>
  <c r="G13"/>
  <c r="G14"/>
  <c r="G15"/>
  <c r="G16"/>
  <c r="G17"/>
  <c r="G18"/>
  <c r="G19"/>
  <c r="G20"/>
  <c r="G21"/>
  <c r="J2" i="5"/>
  <c r="H28" s="1"/>
  <c r="D28" i="11" s="1"/>
  <c r="C7" i="5"/>
  <c r="G10"/>
  <c r="G11"/>
  <c r="G12"/>
  <c r="G13"/>
  <c r="G14"/>
  <c r="G15"/>
  <c r="G16"/>
  <c r="G17"/>
  <c r="G18"/>
  <c r="G19"/>
  <c r="G20"/>
  <c r="G21"/>
  <c r="A4" i="11"/>
  <c r="A5"/>
  <c r="A6"/>
  <c r="A7"/>
  <c r="A8"/>
  <c r="C8" i="6"/>
  <c r="G8" s="1"/>
  <c r="A9" i="11"/>
  <c r="C9" i="1"/>
  <c r="C10" i="4" s="1"/>
  <c r="A10" i="11"/>
  <c r="C10" i="1"/>
  <c r="C11" i="4" s="1"/>
  <c r="A11" i="11"/>
  <c r="A12"/>
  <c r="J12"/>
  <c r="A13"/>
  <c r="J13"/>
  <c r="A14"/>
  <c r="J14"/>
  <c r="A15"/>
  <c r="J15"/>
  <c r="A16"/>
  <c r="J16"/>
  <c r="A17"/>
  <c r="J17"/>
  <c r="A18"/>
  <c r="J18"/>
  <c r="A19"/>
  <c r="J19"/>
  <c r="A20"/>
  <c r="J20"/>
  <c r="A21"/>
  <c r="J21"/>
  <c r="A22"/>
  <c r="J22"/>
  <c r="A23"/>
  <c r="J23"/>
  <c r="A24"/>
  <c r="J24"/>
  <c r="A25"/>
  <c r="J25"/>
  <c r="A26"/>
  <c r="J26"/>
  <c r="A27"/>
  <c r="J27"/>
  <c r="A28"/>
  <c r="J28"/>
  <c r="A29"/>
  <c r="J29"/>
  <c r="A30"/>
  <c r="J30"/>
  <c r="C10" i="6"/>
  <c r="C10" i="5"/>
  <c r="H10" s="1"/>
  <c r="D10" i="11" s="1"/>
  <c r="E8" i="12" s="1"/>
  <c r="H10" i="9"/>
  <c r="H10" i="11" s="1"/>
  <c r="I8" i="12" s="1"/>
  <c r="C11" i="5"/>
  <c r="H11" s="1"/>
  <c r="D11" i="11" s="1"/>
  <c r="E10" i="12" s="1"/>
  <c r="C11" i="1"/>
  <c r="C12" i="4" s="1"/>
  <c r="H12" i="9"/>
  <c r="H12" i="11" s="1"/>
  <c r="I11" i="12" s="1"/>
  <c r="C12" i="1"/>
  <c r="C13" i="6" s="1"/>
  <c r="C13" i="1"/>
  <c r="C14" i="9" s="1"/>
  <c r="C14" i="1"/>
  <c r="C15" i="6" s="1"/>
  <c r="C15" i="4"/>
  <c r="C15" i="5"/>
  <c r="C15" i="1"/>
  <c r="C16" i="4" s="1"/>
  <c r="H16" i="9"/>
  <c r="H16" i="11" s="1"/>
  <c r="I15" i="12" s="1"/>
  <c r="C16" i="1"/>
  <c r="C17" i="6" s="1"/>
  <c r="C17" i="1"/>
  <c r="C18" i="9" s="1"/>
  <c r="C18" i="1"/>
  <c r="C19" i="6" s="1"/>
  <c r="C19" i="4"/>
  <c r="C19" i="1"/>
  <c r="C20" i="4" s="1"/>
  <c r="H20" i="9"/>
  <c r="H20" i="11" s="1"/>
  <c r="C20" i="1"/>
  <c r="C21" i="6" s="1"/>
  <c r="C21" i="4"/>
  <c r="C21" i="1"/>
  <c r="C22" i="10" s="1"/>
  <c r="C22" i="1"/>
  <c r="C23" i="6" s="1"/>
  <c r="C23" i="1"/>
  <c r="C24" i="4" s="1"/>
  <c r="H24" i="9"/>
  <c r="H24" i="11" s="1"/>
  <c r="C24" i="1"/>
  <c r="C25" i="6" s="1"/>
  <c r="H25" i="9"/>
  <c r="H25" i="11" s="1"/>
  <c r="H26" i="5"/>
  <c r="D26" i="11" s="1"/>
  <c r="H27" i="6"/>
  <c r="E27" i="11" s="1"/>
  <c r="H27" i="5"/>
  <c r="D27" i="11" s="1"/>
  <c r="H27" i="8"/>
  <c r="G27" i="11" s="1"/>
  <c r="H27" i="9"/>
  <c r="H27" i="11" s="1"/>
  <c r="H29" i="6"/>
  <c r="E29" i="11" s="1"/>
  <c r="H29" i="5"/>
  <c r="D29" i="11" s="1"/>
  <c r="H29" i="8"/>
  <c r="G29" i="11" s="1"/>
  <c r="H29" i="9"/>
  <c r="H29" i="11" s="1"/>
  <c r="H29" i="10"/>
  <c r="I29" i="11" s="1"/>
  <c r="H30" i="5"/>
  <c r="D30" i="11" s="1"/>
  <c r="K3"/>
  <c r="J2" i="8"/>
  <c r="B5" i="11"/>
  <c r="G5" i="8"/>
  <c r="G3"/>
  <c r="G4"/>
  <c r="G6"/>
  <c r="G7"/>
  <c r="C8"/>
  <c r="G8"/>
  <c r="C9"/>
  <c r="G9"/>
  <c r="C10"/>
  <c r="G10"/>
  <c r="G11"/>
  <c r="G12"/>
  <c r="G13"/>
  <c r="G14"/>
  <c r="G15"/>
  <c r="G16"/>
  <c r="G17"/>
  <c r="G18"/>
  <c r="G19"/>
  <c r="G20"/>
  <c r="G21"/>
  <c r="J2" i="7"/>
  <c r="H24" s="1"/>
  <c r="F24" i="11" s="1"/>
  <c r="C3" i="7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C7" i="8"/>
  <c r="C7" i="7"/>
  <c r="C8"/>
  <c r="C10"/>
  <c r="C11" i="8"/>
  <c r="C11" i="7"/>
  <c r="B6" i="11"/>
  <c r="K6"/>
  <c r="B7"/>
  <c r="K7"/>
  <c r="B8"/>
  <c r="K8"/>
  <c r="B9"/>
  <c r="K9"/>
  <c r="B10"/>
  <c r="K10"/>
  <c r="K11"/>
  <c r="S12"/>
  <c r="K11" i="12" s="1"/>
  <c r="S13" i="11"/>
  <c r="S14"/>
  <c r="K13" i="12" s="1"/>
  <c r="S15" i="11"/>
  <c r="S16"/>
  <c r="K15" i="12" s="1"/>
  <c r="S17" i="11"/>
  <c r="K16" i="12" s="1"/>
  <c r="S18" i="11"/>
  <c r="K17" i="12" s="1"/>
  <c r="S19" i="11"/>
  <c r="S20"/>
  <c r="S21"/>
  <c r="S22"/>
  <c r="S23"/>
  <c r="S24"/>
  <c r="S25"/>
  <c r="S26"/>
  <c r="S27"/>
  <c r="S28"/>
  <c r="S29"/>
  <c r="S30"/>
  <c r="B4"/>
  <c r="K4"/>
  <c r="B3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J2" i="10"/>
  <c r="B30"/>
  <c r="A30"/>
  <c r="B29"/>
  <c r="A29"/>
  <c r="B28"/>
  <c r="A28"/>
  <c r="B27"/>
  <c r="A27"/>
  <c r="B26"/>
  <c r="A26"/>
  <c r="G25"/>
  <c r="B25"/>
  <c r="A25"/>
  <c r="G24"/>
  <c r="B24"/>
  <c r="A24"/>
  <c r="G23"/>
  <c r="B23"/>
  <c r="A23"/>
  <c r="G22"/>
  <c r="B22"/>
  <c r="A22"/>
  <c r="G21"/>
  <c r="B21"/>
  <c r="A21"/>
  <c r="G20"/>
  <c r="C20"/>
  <c r="B20"/>
  <c r="A20"/>
  <c r="G19"/>
  <c r="C19"/>
  <c r="B19"/>
  <c r="A19"/>
  <c r="G18"/>
  <c r="C18"/>
  <c r="B18"/>
  <c r="A18"/>
  <c r="G17"/>
  <c r="C17"/>
  <c r="B17"/>
  <c r="A17"/>
  <c r="G16"/>
  <c r="B16"/>
  <c r="A16"/>
  <c r="G15"/>
  <c r="B15"/>
  <c r="A15"/>
  <c r="G14"/>
  <c r="B14"/>
  <c r="A14"/>
  <c r="G13"/>
  <c r="B13"/>
  <c r="A13"/>
  <c r="G12"/>
  <c r="C12"/>
  <c r="A12"/>
  <c r="G11"/>
  <c r="C11"/>
  <c r="B11"/>
  <c r="A11"/>
  <c r="G10"/>
  <c r="C10"/>
  <c r="B10"/>
  <c r="A10"/>
  <c r="G9"/>
  <c r="B9"/>
  <c r="A9"/>
  <c r="G8"/>
  <c r="C8"/>
  <c r="B8"/>
  <c r="A8"/>
  <c r="G7"/>
  <c r="C7"/>
  <c r="B7"/>
  <c r="A7"/>
  <c r="G6"/>
  <c r="B6"/>
  <c r="A6"/>
  <c r="J5"/>
  <c r="G5"/>
  <c r="C5"/>
  <c r="B5"/>
  <c r="A5"/>
  <c r="G4"/>
  <c r="B4"/>
  <c r="A4"/>
  <c r="G3"/>
  <c r="C3"/>
  <c r="B3"/>
  <c r="A3"/>
  <c r="J2" i="9"/>
  <c r="B30"/>
  <c r="A30"/>
  <c r="B29"/>
  <c r="A29"/>
  <c r="B28"/>
  <c r="A28"/>
  <c r="B27"/>
  <c r="A27"/>
  <c r="B26"/>
  <c r="A26"/>
  <c r="G25"/>
  <c r="B25"/>
  <c r="A25"/>
  <c r="G24"/>
  <c r="C24"/>
  <c r="B24"/>
  <c r="A24"/>
  <c r="G23"/>
  <c r="C23"/>
  <c r="B23"/>
  <c r="A23"/>
  <c r="G22"/>
  <c r="B22"/>
  <c r="A22"/>
  <c r="G21"/>
  <c r="C21"/>
  <c r="B21"/>
  <c r="A21"/>
  <c r="G20"/>
  <c r="C20"/>
  <c r="B20"/>
  <c r="A20"/>
  <c r="G19"/>
  <c r="C19"/>
  <c r="B19"/>
  <c r="A19"/>
  <c r="G18"/>
  <c r="B18"/>
  <c r="A18"/>
  <c r="G17"/>
  <c r="C17"/>
  <c r="B17"/>
  <c r="A17"/>
  <c r="G16"/>
  <c r="B16"/>
  <c r="A16"/>
  <c r="G15"/>
  <c r="B15"/>
  <c r="A15"/>
  <c r="G14"/>
  <c r="B14"/>
  <c r="A14"/>
  <c r="G13"/>
  <c r="C13"/>
  <c r="B13"/>
  <c r="A13"/>
  <c r="G12"/>
  <c r="C12"/>
  <c r="A12"/>
  <c r="G11"/>
  <c r="C11"/>
  <c r="B11"/>
  <c r="A11"/>
  <c r="G10"/>
  <c r="C10"/>
  <c r="B10"/>
  <c r="A10"/>
  <c r="G9"/>
  <c r="B9"/>
  <c r="A9"/>
  <c r="G8"/>
  <c r="C8"/>
  <c r="B8"/>
  <c r="A8"/>
  <c r="G7"/>
  <c r="C7"/>
  <c r="B7"/>
  <c r="A7"/>
  <c r="G6"/>
  <c r="B6"/>
  <c r="A6"/>
  <c r="J5"/>
  <c r="G5"/>
  <c r="C5"/>
  <c r="B5"/>
  <c r="A5"/>
  <c r="G4"/>
  <c r="B4"/>
  <c r="A4"/>
  <c r="G3"/>
  <c r="C3"/>
  <c r="B3"/>
  <c r="A3"/>
  <c r="B30" i="8"/>
  <c r="A30"/>
  <c r="B29"/>
  <c r="A29"/>
  <c r="B28"/>
  <c r="A28"/>
  <c r="B27"/>
  <c r="A27"/>
  <c r="B26"/>
  <c r="A26"/>
  <c r="G25"/>
  <c r="B25"/>
  <c r="A25"/>
  <c r="C24"/>
  <c r="G24"/>
  <c r="B24"/>
  <c r="A24"/>
  <c r="C23"/>
  <c r="G23"/>
  <c r="B23"/>
  <c r="A23"/>
  <c r="G22"/>
  <c r="B22"/>
  <c r="A22"/>
  <c r="B21"/>
  <c r="A21"/>
  <c r="C20"/>
  <c r="B20"/>
  <c r="A20"/>
  <c r="C19"/>
  <c r="B19"/>
  <c r="A19"/>
  <c r="B18"/>
  <c r="A18"/>
  <c r="C17"/>
  <c r="B17"/>
  <c r="A17"/>
  <c r="B16"/>
  <c r="A16"/>
  <c r="C15"/>
  <c r="B15"/>
  <c r="A15"/>
  <c r="B14"/>
  <c r="A14"/>
  <c r="B13"/>
  <c r="A13"/>
  <c r="C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30" i="7"/>
  <c r="A30"/>
  <c r="B29"/>
  <c r="A29"/>
  <c r="B28"/>
  <c r="A28"/>
  <c r="B27"/>
  <c r="A27"/>
  <c r="B26"/>
  <c r="A26"/>
  <c r="C25"/>
  <c r="G25"/>
  <c r="B25"/>
  <c r="A25"/>
  <c r="C24"/>
  <c r="G24"/>
  <c r="B24"/>
  <c r="A24"/>
  <c r="C23"/>
  <c r="G23"/>
  <c r="B23"/>
  <c r="A23"/>
  <c r="G22"/>
  <c r="B22"/>
  <c r="A22"/>
  <c r="B21"/>
  <c r="A21"/>
  <c r="C20"/>
  <c r="B20"/>
  <c r="A20"/>
  <c r="C19"/>
  <c r="B19"/>
  <c r="A19"/>
  <c r="C18"/>
  <c r="B18"/>
  <c r="A18"/>
  <c r="C17"/>
  <c r="B17"/>
  <c r="A17"/>
  <c r="C16"/>
  <c r="B16"/>
  <c r="A16"/>
  <c r="B15"/>
  <c r="A15"/>
  <c r="C14"/>
  <c r="B14"/>
  <c r="A14"/>
  <c r="B13"/>
  <c r="A13"/>
  <c r="C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30" i="6"/>
  <c r="A30"/>
  <c r="B29"/>
  <c r="A29"/>
  <c r="B28"/>
  <c r="A28"/>
  <c r="B27"/>
  <c r="A27"/>
  <c r="B26"/>
  <c r="A26"/>
  <c r="G25"/>
  <c r="B25"/>
  <c r="A25"/>
  <c r="G24"/>
  <c r="B24"/>
  <c r="A24"/>
  <c r="G23"/>
  <c r="B23"/>
  <c r="A23"/>
  <c r="G22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9"/>
  <c r="A9"/>
  <c r="A6"/>
  <c r="B5"/>
  <c r="A5"/>
  <c r="B4"/>
  <c r="A4"/>
  <c r="B3"/>
  <c r="A3"/>
  <c r="B30" i="5"/>
  <c r="A30"/>
  <c r="B29"/>
  <c r="A29"/>
  <c r="B28"/>
  <c r="A28"/>
  <c r="B27"/>
  <c r="A27"/>
  <c r="B26"/>
  <c r="A26"/>
  <c r="G25"/>
  <c r="B25"/>
  <c r="A25"/>
  <c r="G24"/>
  <c r="B24"/>
  <c r="A24"/>
  <c r="G23"/>
  <c r="B23"/>
  <c r="A23"/>
  <c r="G22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A10" i="4"/>
  <c r="A9"/>
  <c r="C25" i="1"/>
  <c r="C26"/>
  <c r="C27"/>
  <c r="C28"/>
  <c r="C29"/>
  <c r="G22" i="4"/>
  <c r="G23"/>
  <c r="G24"/>
  <c r="G25"/>
  <c r="G26"/>
  <c r="G27"/>
  <c r="G28"/>
  <c r="G29"/>
  <c r="A4"/>
  <c r="B4"/>
  <c r="B5"/>
  <c r="A6"/>
  <c r="B6"/>
  <c r="A7"/>
  <c r="B7"/>
  <c r="A8"/>
  <c r="B8"/>
  <c r="B9"/>
  <c r="B10"/>
  <c r="A11"/>
  <c r="B11"/>
  <c r="A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C17" i="12"/>
  <c r="B17"/>
  <c r="C16"/>
  <c r="B16"/>
  <c r="C15"/>
  <c r="B15"/>
  <c r="C14"/>
  <c r="B14"/>
  <c r="C13"/>
  <c r="B13"/>
  <c r="C12"/>
  <c r="B12"/>
  <c r="C11"/>
  <c r="B11"/>
  <c r="C10"/>
  <c r="B10"/>
  <c r="C8"/>
  <c r="B8"/>
  <c r="C3"/>
  <c r="B3"/>
  <c r="C2"/>
  <c r="B2"/>
  <c r="C7"/>
  <c r="B7"/>
  <c r="C4"/>
  <c r="B4"/>
  <c r="C6"/>
  <c r="B6"/>
  <c r="C5"/>
  <c r="B5"/>
  <c r="D2" i="1"/>
  <c r="L12" i="11"/>
  <c r="L13"/>
  <c r="K14" i="12"/>
  <c r="T12" i="11"/>
  <c r="A11" i="12" s="1"/>
  <c r="C9"/>
  <c r="B9"/>
  <c r="B11" i="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H12" i="3"/>
  <c r="H5"/>
  <c r="H3"/>
  <c r="H4"/>
  <c r="B3" i="4"/>
  <c r="A3"/>
  <c r="I41" i="3"/>
  <c r="L14" i="11"/>
  <c r="T14"/>
  <c r="A13" i="12" s="1"/>
  <c r="L15" i="11"/>
  <c r="T15"/>
  <c r="A14" i="12" s="1"/>
  <c r="L16" i="11"/>
  <c r="T16"/>
  <c r="A15" i="12" s="1"/>
  <c r="L17" i="11"/>
  <c r="T17"/>
  <c r="A16" i="12" s="1"/>
  <c r="L18" i="11"/>
  <c r="T18"/>
  <c r="A17" i="12" s="1"/>
  <c r="L19" i="11"/>
  <c r="T19"/>
  <c r="L20"/>
  <c r="T20"/>
  <c r="L21"/>
  <c r="T21"/>
  <c r="L22"/>
  <c r="T22"/>
  <c r="L23"/>
  <c r="T23"/>
  <c r="L24"/>
  <c r="T24"/>
  <c r="L25"/>
  <c r="T25"/>
  <c r="L26"/>
  <c r="T26"/>
  <c r="L27"/>
  <c r="T27"/>
  <c r="L28"/>
  <c r="T28"/>
  <c r="L29"/>
  <c r="T29"/>
  <c r="L30"/>
  <c r="T30"/>
  <c r="T13"/>
  <c r="A12" i="12" s="1"/>
  <c r="K12"/>
  <c r="C23" i="10" l="1"/>
  <c r="C24"/>
  <c r="C25" i="4"/>
  <c r="C23"/>
  <c r="C17"/>
  <c r="C8" i="5"/>
  <c r="G8" s="1"/>
  <c r="C23"/>
  <c r="H23" s="1"/>
  <c r="D23" i="11" s="1"/>
  <c r="C19" i="5"/>
  <c r="C18" i="4"/>
  <c r="H18" s="1"/>
  <c r="C18" i="11" s="1"/>
  <c r="D17" i="12" s="1"/>
  <c r="C17" i="5"/>
  <c r="C13" i="4"/>
  <c r="H13" s="1"/>
  <c r="C13" i="11" s="1"/>
  <c r="D12" i="12" s="1"/>
  <c r="H19" i="5"/>
  <c r="D19" i="11" s="1"/>
  <c r="H17" i="5"/>
  <c r="D17" i="11" s="1"/>
  <c r="E16" i="12" s="1"/>
  <c r="H15" i="5"/>
  <c r="D15" i="11" s="1"/>
  <c r="E14" i="12" s="1"/>
  <c r="H19" i="4"/>
  <c r="C19" i="11" s="1"/>
  <c r="H29" i="4"/>
  <c r="C29" i="11" s="1"/>
  <c r="H27" i="4"/>
  <c r="C27" i="11" s="1"/>
  <c r="H23" i="4"/>
  <c r="C23" i="11" s="1"/>
  <c r="H15" i="4"/>
  <c r="C15" i="11" s="1"/>
  <c r="D14" i="12" s="1"/>
  <c r="C5" i="6"/>
  <c r="G5" s="1"/>
  <c r="C4" i="9"/>
  <c r="C4" i="5"/>
  <c r="C4" i="10"/>
  <c r="C4" i="7"/>
  <c r="K5" i="11"/>
  <c r="C13" i="7"/>
  <c r="C15"/>
  <c r="C21"/>
  <c r="C13" i="8"/>
  <c r="C16"/>
  <c r="C21"/>
  <c r="C22"/>
  <c r="C25"/>
  <c r="C6" i="9"/>
  <c r="C9"/>
  <c r="C15"/>
  <c r="C16"/>
  <c r="C25"/>
  <c r="C6" i="10"/>
  <c r="C13"/>
  <c r="C14"/>
  <c r="C15"/>
  <c r="C16"/>
  <c r="C21"/>
  <c r="C25"/>
  <c r="C9" i="7"/>
  <c r="C6"/>
  <c r="C5"/>
  <c r="C6" i="8"/>
  <c r="C3"/>
  <c r="C5"/>
  <c r="C25" i="5"/>
  <c r="H25" s="1"/>
  <c r="D25" i="11" s="1"/>
  <c r="C21" i="5"/>
  <c r="H21" s="1"/>
  <c r="D21" i="11" s="1"/>
  <c r="C14" i="4"/>
  <c r="H14" s="1"/>
  <c r="C14" i="11" s="1"/>
  <c r="D13" i="12" s="1"/>
  <c r="C13" i="5"/>
  <c r="H13" s="1"/>
  <c r="D13" i="11" s="1"/>
  <c r="E12" i="12" s="1"/>
  <c r="C5" i="5"/>
  <c r="G5" s="1"/>
  <c r="C9"/>
  <c r="G9" s="1"/>
  <c r="C3"/>
  <c r="G3" s="1"/>
  <c r="H4" i="10"/>
  <c r="I4" i="11" s="1"/>
  <c r="J5" i="12" s="1"/>
  <c r="H5" i="10"/>
  <c r="I5" i="11" s="1"/>
  <c r="J6" i="12" s="1"/>
  <c r="H6" i="10"/>
  <c r="I6" i="11" s="1"/>
  <c r="J4" i="12" s="1"/>
  <c r="H7" i="10"/>
  <c r="I7" i="11" s="1"/>
  <c r="J7" i="12" s="1"/>
  <c r="H8" i="10"/>
  <c r="I8" i="11" s="1"/>
  <c r="J2" i="12" s="1"/>
  <c r="H11" i="10"/>
  <c r="I11" i="11" s="1"/>
  <c r="J10" i="12" s="1"/>
  <c r="H13" i="10"/>
  <c r="I13" i="11" s="1"/>
  <c r="J12" i="12" s="1"/>
  <c r="H15" i="10"/>
  <c r="I15" i="11" s="1"/>
  <c r="J14" i="12" s="1"/>
  <c r="H17" i="10"/>
  <c r="I17" i="11" s="1"/>
  <c r="J16" i="12" s="1"/>
  <c r="H19" i="10"/>
  <c r="I19" i="11" s="1"/>
  <c r="H21" i="10"/>
  <c r="I21" i="11" s="1"/>
  <c r="H23" i="10"/>
  <c r="I23" i="11" s="1"/>
  <c r="H3" i="10"/>
  <c r="I3" i="11" s="1"/>
  <c r="J9" i="12" s="1"/>
  <c r="H9" i="10"/>
  <c r="I9" i="11" s="1"/>
  <c r="J3" i="12" s="1"/>
  <c r="H14" i="10"/>
  <c r="I14" i="11" s="1"/>
  <c r="J13" i="12" s="1"/>
  <c r="H18" i="10"/>
  <c r="I18" i="11" s="1"/>
  <c r="J17" i="12" s="1"/>
  <c r="H22" i="10"/>
  <c r="I22" i="11" s="1"/>
  <c r="H10" i="10"/>
  <c r="I10" i="11" s="1"/>
  <c r="J8" i="12" s="1"/>
  <c r="H12" i="10"/>
  <c r="I12" i="11" s="1"/>
  <c r="J11" i="12" s="1"/>
  <c r="H16" i="10"/>
  <c r="I16" i="11" s="1"/>
  <c r="J15" i="12" s="1"/>
  <c r="H20" i="10"/>
  <c r="I20" i="11" s="1"/>
  <c r="H24" i="10"/>
  <c r="I24" i="11" s="1"/>
  <c r="H26" i="10"/>
  <c r="I26" i="11" s="1"/>
  <c r="H28" i="10"/>
  <c r="I28" i="11" s="1"/>
  <c r="H30" i="10"/>
  <c r="I30" i="11" s="1"/>
  <c r="H4" i="8"/>
  <c r="G4" i="11" s="1"/>
  <c r="H5" i="12" s="1"/>
  <c r="H5" i="8"/>
  <c r="G5" i="11" s="1"/>
  <c r="H6" i="12" s="1"/>
  <c r="H6" i="8"/>
  <c r="G6" i="11" s="1"/>
  <c r="H4" i="12" s="1"/>
  <c r="H7" i="8"/>
  <c r="G7" i="11" s="1"/>
  <c r="H7" i="12" s="1"/>
  <c r="H8" i="8"/>
  <c r="G8" i="11" s="1"/>
  <c r="H2" i="12" s="1"/>
  <c r="H11" i="8"/>
  <c r="G11" i="11" s="1"/>
  <c r="H10" i="12" s="1"/>
  <c r="H13" i="8"/>
  <c r="G13" i="11" s="1"/>
  <c r="H12" i="12" s="1"/>
  <c r="H15" i="8"/>
  <c r="G15" i="11" s="1"/>
  <c r="H14" i="12" s="1"/>
  <c r="H17" i="8"/>
  <c r="G17" i="11" s="1"/>
  <c r="H16" i="12" s="1"/>
  <c r="H19" i="8"/>
  <c r="G19" i="11" s="1"/>
  <c r="H21" i="8"/>
  <c r="G21" i="11" s="1"/>
  <c r="H23" i="8"/>
  <c r="G23" i="11" s="1"/>
  <c r="H25" i="8"/>
  <c r="G25" i="11" s="1"/>
  <c r="H3" i="8"/>
  <c r="G3" i="11" s="1"/>
  <c r="H9" i="12" s="1"/>
  <c r="H9" i="8"/>
  <c r="G9" i="11" s="1"/>
  <c r="H3" i="12" s="1"/>
  <c r="H14" i="8"/>
  <c r="G14" i="11" s="1"/>
  <c r="H13" i="12" s="1"/>
  <c r="H18" i="8"/>
  <c r="G18" i="11" s="1"/>
  <c r="H17" i="12" s="1"/>
  <c r="H10" i="8"/>
  <c r="G10" i="11" s="1"/>
  <c r="H8" i="12" s="1"/>
  <c r="H12" i="8"/>
  <c r="G12" i="11" s="1"/>
  <c r="H11" i="12" s="1"/>
  <c r="H16" i="8"/>
  <c r="G16" i="11" s="1"/>
  <c r="H15" i="12" s="1"/>
  <c r="H20" i="8"/>
  <c r="G20" i="11" s="1"/>
  <c r="H24" i="8"/>
  <c r="G24" i="11" s="1"/>
  <c r="H26" i="8"/>
  <c r="G26" i="11" s="1"/>
  <c r="H28" i="8"/>
  <c r="G28" i="11" s="1"/>
  <c r="H30" i="8"/>
  <c r="G30" i="11" s="1"/>
  <c r="J5" i="8"/>
  <c r="H22"/>
  <c r="G22" i="11" s="1"/>
  <c r="H29" i="7"/>
  <c r="F29" i="11" s="1"/>
  <c r="H27" i="7"/>
  <c r="F27" i="11" s="1"/>
  <c r="H4" i="7"/>
  <c r="F4" i="11" s="1"/>
  <c r="G5" i="12" s="1"/>
  <c r="H5" i="7"/>
  <c r="F5" i="11" s="1"/>
  <c r="G6" i="12" s="1"/>
  <c r="H6" i="7"/>
  <c r="F6" i="11" s="1"/>
  <c r="G4" i="12" s="1"/>
  <c r="H7" i="7"/>
  <c r="F7" i="11" s="1"/>
  <c r="G7" i="12" s="1"/>
  <c r="H8" i="7"/>
  <c r="F8" i="11" s="1"/>
  <c r="G2" i="12" s="1"/>
  <c r="H11" i="7"/>
  <c r="F11" i="11" s="1"/>
  <c r="G10" i="12" s="1"/>
  <c r="H13" i="7"/>
  <c r="F13" i="11" s="1"/>
  <c r="G12" i="12" s="1"/>
  <c r="H15" i="7"/>
  <c r="F15" i="11" s="1"/>
  <c r="G14" i="12" s="1"/>
  <c r="H17" i="7"/>
  <c r="F17" i="11" s="1"/>
  <c r="G16" i="12" s="1"/>
  <c r="H19" i="7"/>
  <c r="F19" i="11" s="1"/>
  <c r="H21" i="7"/>
  <c r="F21" i="11" s="1"/>
  <c r="H23" i="7"/>
  <c r="F23" i="11" s="1"/>
  <c r="H25" i="7"/>
  <c r="F25" i="11" s="1"/>
  <c r="H10" i="7"/>
  <c r="F10" i="11" s="1"/>
  <c r="G8" i="12" s="1"/>
  <c r="H12" i="7"/>
  <c r="F12" i="11" s="1"/>
  <c r="G11" i="12" s="1"/>
  <c r="H16" i="7"/>
  <c r="F16" i="11" s="1"/>
  <c r="G15" i="12" s="1"/>
  <c r="H3" i="7"/>
  <c r="F3" i="11" s="1"/>
  <c r="G9" i="12" s="1"/>
  <c r="H9" i="7"/>
  <c r="F9" i="11" s="1"/>
  <c r="G3" i="12" s="1"/>
  <c r="H14" i="7"/>
  <c r="F14" i="11" s="1"/>
  <c r="G13" i="12" s="1"/>
  <c r="H18" i="7"/>
  <c r="F18" i="11" s="1"/>
  <c r="G17" i="12" s="1"/>
  <c r="H22" i="7"/>
  <c r="F22" i="11" s="1"/>
  <c r="H26" i="7"/>
  <c r="F26" i="11" s="1"/>
  <c r="H28" i="7"/>
  <c r="F28" i="11" s="1"/>
  <c r="H30" i="7"/>
  <c r="F30" i="11" s="1"/>
  <c r="H20" i="7"/>
  <c r="F20" i="11" s="1"/>
  <c r="H27" i="10"/>
  <c r="I27" i="11" s="1"/>
  <c r="H25" i="10"/>
  <c r="I25" i="11" s="1"/>
  <c r="C22" i="6"/>
  <c r="H22" s="1"/>
  <c r="E22" i="11" s="1"/>
  <c r="C22" i="5"/>
  <c r="H22" s="1"/>
  <c r="D22" i="11" s="1"/>
  <c r="H4" i="9"/>
  <c r="H4" i="11" s="1"/>
  <c r="I5" i="12" s="1"/>
  <c r="H5" i="9"/>
  <c r="H5" i="11" s="1"/>
  <c r="I6" i="12" s="1"/>
  <c r="H6" i="9"/>
  <c r="H6" i="11" s="1"/>
  <c r="I4" i="12" s="1"/>
  <c r="H7" i="9"/>
  <c r="H7" i="11" s="1"/>
  <c r="I7" i="12" s="1"/>
  <c r="H8" i="9"/>
  <c r="H8" i="11" s="1"/>
  <c r="I2" i="12" s="1"/>
  <c r="H11" i="9"/>
  <c r="H11" i="11" s="1"/>
  <c r="I10" i="12" s="1"/>
  <c r="H13" i="9"/>
  <c r="H13" i="11" s="1"/>
  <c r="I12" i="12" s="1"/>
  <c r="H15" i="9"/>
  <c r="H15" i="11" s="1"/>
  <c r="I14" i="12" s="1"/>
  <c r="H17" i="9"/>
  <c r="H17" i="11" s="1"/>
  <c r="I16" i="12" s="1"/>
  <c r="H19" i="9"/>
  <c r="H19" i="11" s="1"/>
  <c r="H21" i="9"/>
  <c r="H21" i="11" s="1"/>
  <c r="H23" i="9"/>
  <c r="H23" i="11" s="1"/>
  <c r="C24" i="6"/>
  <c r="H24" s="1"/>
  <c r="E24" i="11" s="1"/>
  <c r="C24" i="5"/>
  <c r="H24" s="1"/>
  <c r="D24" i="11" s="1"/>
  <c r="C20" i="6"/>
  <c r="H20" s="1"/>
  <c r="E20" i="11" s="1"/>
  <c r="C20" i="5"/>
  <c r="H20" s="1"/>
  <c r="D20" i="11" s="1"/>
  <c r="C16" i="6"/>
  <c r="H16" s="1"/>
  <c r="E16" i="11" s="1"/>
  <c r="F15" i="12" s="1"/>
  <c r="C16" i="5"/>
  <c r="H16" s="1"/>
  <c r="D16" i="11" s="1"/>
  <c r="E15" i="12" s="1"/>
  <c r="C12" i="5"/>
  <c r="H12" s="1"/>
  <c r="D12" i="11" s="1"/>
  <c r="E11" i="12" s="1"/>
  <c r="G7" i="5"/>
  <c r="G4"/>
  <c r="C6" i="4"/>
  <c r="C6" i="6"/>
  <c r="G6" s="1"/>
  <c r="C4" i="4"/>
  <c r="C4" i="6"/>
  <c r="G4" s="1"/>
  <c r="C22" i="7"/>
  <c r="C14" i="8"/>
  <c r="C18"/>
  <c r="C22" i="9"/>
  <c r="H30"/>
  <c r="H30" i="11" s="1"/>
  <c r="H30" i="4"/>
  <c r="C30" i="11" s="1"/>
  <c r="H30" i="6"/>
  <c r="E30" i="11" s="1"/>
  <c r="H28" i="9"/>
  <c r="H28" i="11" s="1"/>
  <c r="H28" i="4"/>
  <c r="C28" i="11" s="1"/>
  <c r="H28" i="6"/>
  <c r="E28" i="11" s="1"/>
  <c r="H26" i="9"/>
  <c r="H26" i="11" s="1"/>
  <c r="H26" i="4"/>
  <c r="C26" i="11" s="1"/>
  <c r="H26" i="6"/>
  <c r="E26" i="11" s="1"/>
  <c r="H25" i="4"/>
  <c r="C25" i="11" s="1"/>
  <c r="H22" i="9"/>
  <c r="H22" i="11" s="1"/>
  <c r="H21" i="4"/>
  <c r="C21" i="11" s="1"/>
  <c r="H18" i="9"/>
  <c r="H18" i="11" s="1"/>
  <c r="I17" i="12" s="1"/>
  <c r="H17" i="4"/>
  <c r="C17" i="11" s="1"/>
  <c r="D16" i="12" s="1"/>
  <c r="H14" i="9"/>
  <c r="H14" i="11" s="1"/>
  <c r="I13" i="12" s="1"/>
  <c r="H9" i="9"/>
  <c r="H9" i="11" s="1"/>
  <c r="I3" i="12" s="1"/>
  <c r="H3" i="9"/>
  <c r="H3" i="11" s="1"/>
  <c r="I9" i="12" s="1"/>
  <c r="C18" i="6"/>
  <c r="H18" s="1"/>
  <c r="E18" i="11" s="1"/>
  <c r="F17" i="12" s="1"/>
  <c r="C18" i="5"/>
  <c r="H18" s="1"/>
  <c r="D18" i="11" s="1"/>
  <c r="E17" i="12" s="1"/>
  <c r="C14" i="6"/>
  <c r="H14" s="1"/>
  <c r="E14" i="11" s="1"/>
  <c r="F13" i="12" s="1"/>
  <c r="C14" i="5"/>
  <c r="H14" s="1"/>
  <c r="D14" i="11" s="1"/>
  <c r="E13" i="12" s="1"/>
  <c r="G6" i="5"/>
  <c r="H10" i="6"/>
  <c r="E10" i="11" s="1"/>
  <c r="H13" i="6"/>
  <c r="E13" i="11" s="1"/>
  <c r="F12" i="12" s="1"/>
  <c r="H15" i="6"/>
  <c r="E15" i="11" s="1"/>
  <c r="F14" i="12" s="1"/>
  <c r="H17" i="6"/>
  <c r="E17" i="11" s="1"/>
  <c r="F16" i="12" s="1"/>
  <c r="H19" i="6"/>
  <c r="E19" i="11" s="1"/>
  <c r="H21" i="6"/>
  <c r="E21" i="11" s="1"/>
  <c r="H23" i="6"/>
  <c r="E23" i="11" s="1"/>
  <c r="H25" i="6"/>
  <c r="E25" i="11" s="1"/>
  <c r="C9" i="4"/>
  <c r="G9" s="1"/>
  <c r="C9" i="6"/>
  <c r="H10" i="4"/>
  <c r="C10" i="11" s="1"/>
  <c r="D8" i="12" s="1"/>
  <c r="H11" i="4"/>
  <c r="C11" i="11" s="1"/>
  <c r="D10" i="12" s="1"/>
  <c r="H12" i="4"/>
  <c r="C12" i="11" s="1"/>
  <c r="D11" i="12" s="1"/>
  <c r="H16" i="4"/>
  <c r="C16" i="11" s="1"/>
  <c r="D15" i="12" s="1"/>
  <c r="H20" i="4"/>
  <c r="C20" i="11" s="1"/>
  <c r="H24" i="4"/>
  <c r="C24" i="11" s="1"/>
  <c r="C22" i="4"/>
  <c r="H22" s="1"/>
  <c r="C22" i="11" s="1"/>
  <c r="J10" l="1"/>
  <c r="L10" s="1"/>
  <c r="H6" i="5"/>
  <c r="D6" i="11" s="1"/>
  <c r="E4" i="12" s="1"/>
  <c r="H8" i="5"/>
  <c r="D8" i="11" s="1"/>
  <c r="E2" i="12" s="1"/>
  <c r="H3" i="5"/>
  <c r="D3" i="11" s="1"/>
  <c r="E9" i="12" s="1"/>
  <c r="G4" i="4"/>
  <c r="H5" i="5"/>
  <c r="D5" i="11" s="1"/>
  <c r="E6" i="12" s="1"/>
  <c r="H9" i="5"/>
  <c r="D9" i="11" s="1"/>
  <c r="E3" i="12" s="1"/>
  <c r="H7" i="5"/>
  <c r="D7" i="11" s="1"/>
  <c r="E7" i="12" s="1"/>
  <c r="H4" i="5"/>
  <c r="D4" i="11" s="1"/>
  <c r="E5" i="12" s="1"/>
  <c r="G9" i="6"/>
  <c r="H5" s="1"/>
  <c r="E5" i="11" s="1"/>
  <c r="G6" i="4"/>
  <c r="H11" i="6" l="1"/>
  <c r="E11" i="11" s="1"/>
  <c r="H12" i="6"/>
  <c r="E12" i="11" s="1"/>
  <c r="H6" i="4"/>
  <c r="C6" i="11" s="1"/>
  <c r="H9" i="4"/>
  <c r="C9" i="11" s="1"/>
  <c r="D3" i="12" s="1"/>
  <c r="H4" i="4"/>
  <c r="C4" i="11" s="1"/>
  <c r="D5" i="12" s="1"/>
  <c r="H9" i="6"/>
  <c r="E9" i="11" s="1"/>
  <c r="H8" i="6"/>
  <c r="E8" i="11" s="1"/>
  <c r="H8" i="4"/>
  <c r="C8" i="11" s="1"/>
  <c r="D4" i="12"/>
  <c r="H5" i="4"/>
  <c r="C5" i="11" s="1"/>
  <c r="H7" i="4"/>
  <c r="C7" i="11" s="1"/>
  <c r="H3" i="4"/>
  <c r="C3" i="11" s="1"/>
  <c r="H3" i="6"/>
  <c r="E3" i="11" s="1"/>
  <c r="H6" i="6"/>
  <c r="E6" i="11" s="1"/>
  <c r="H4" i="6"/>
  <c r="E4" i="11" s="1"/>
  <c r="H7" i="6"/>
  <c r="E7" i="11" s="1"/>
  <c r="J11" l="1"/>
  <c r="L11" s="1"/>
  <c r="J9"/>
  <c r="L9" s="1"/>
  <c r="D2" i="12"/>
  <c r="J8" i="11"/>
  <c r="L8" s="1"/>
  <c r="J3"/>
  <c r="D9" i="12"/>
  <c r="D6"/>
  <c r="J5" i="11"/>
  <c r="L5" s="1"/>
  <c r="J4"/>
  <c r="L4" s="1"/>
  <c r="D7" i="12"/>
  <c r="J7" i="11"/>
  <c r="L7" s="1"/>
  <c r="J6"/>
  <c r="L6" s="1"/>
  <c r="U6" l="1"/>
  <c r="L3"/>
  <c r="R5" l="1"/>
  <c r="R7"/>
  <c r="R9"/>
  <c r="R11"/>
  <c r="R13"/>
  <c r="R15"/>
  <c r="R17"/>
  <c r="R19"/>
  <c r="R21"/>
  <c r="R23"/>
  <c r="R25"/>
  <c r="R27"/>
  <c r="R29"/>
  <c r="Q4"/>
  <c r="Q6"/>
  <c r="Q8"/>
  <c r="Q10"/>
  <c r="Q12"/>
  <c r="Q14"/>
  <c r="Q16"/>
  <c r="Q18"/>
  <c r="Q20"/>
  <c r="Q22"/>
  <c r="Q24"/>
  <c r="Q26"/>
  <c r="Q28"/>
  <c r="Q30"/>
  <c r="P5"/>
  <c r="P7"/>
  <c r="P9"/>
  <c r="P11"/>
  <c r="P13"/>
  <c r="P15"/>
  <c r="P17"/>
  <c r="P19"/>
  <c r="P21"/>
  <c r="P23"/>
  <c r="P25"/>
  <c r="P27"/>
  <c r="P29"/>
  <c r="O4"/>
  <c r="O6"/>
  <c r="O8"/>
  <c r="O10"/>
  <c r="O12"/>
  <c r="O14"/>
  <c r="O16"/>
  <c r="O18"/>
  <c r="O20"/>
  <c r="O22"/>
  <c r="O24"/>
  <c r="O26"/>
  <c r="O28"/>
  <c r="O30"/>
  <c r="N5"/>
  <c r="N7"/>
  <c r="N9"/>
  <c r="N11"/>
  <c r="N13"/>
  <c r="N15"/>
  <c r="N17"/>
  <c r="N19"/>
  <c r="N21"/>
  <c r="N23"/>
  <c r="R6"/>
  <c r="R10"/>
  <c r="R14"/>
  <c r="R18"/>
  <c r="R22"/>
  <c r="R26"/>
  <c r="R30"/>
  <c r="Q7"/>
  <c r="Q11"/>
  <c r="Q15"/>
  <c r="Q19"/>
  <c r="Q23"/>
  <c r="Q27"/>
  <c r="P4"/>
  <c r="P8"/>
  <c r="P12"/>
  <c r="P16"/>
  <c r="P20"/>
  <c r="P24"/>
  <c r="P28"/>
  <c r="O5"/>
  <c r="O9"/>
  <c r="O13"/>
  <c r="O17"/>
  <c r="O21"/>
  <c r="O25"/>
  <c r="O29"/>
  <c r="N6"/>
  <c r="N10"/>
  <c r="N12"/>
  <c r="N16"/>
  <c r="R4"/>
  <c r="R8"/>
  <c r="R12"/>
  <c r="R16"/>
  <c r="R20"/>
  <c r="R24"/>
  <c r="R28"/>
  <c r="Q5"/>
  <c r="Q9"/>
  <c r="Q13"/>
  <c r="Q17"/>
  <c r="Q21"/>
  <c r="Q25"/>
  <c r="Q29"/>
  <c r="P6"/>
  <c r="P10"/>
  <c r="P14"/>
  <c r="P18"/>
  <c r="P22"/>
  <c r="P26"/>
  <c r="P30"/>
  <c r="O7"/>
  <c r="O11"/>
  <c r="O15"/>
  <c r="O19"/>
  <c r="O23"/>
  <c r="O27"/>
  <c r="N4"/>
  <c r="N8"/>
  <c r="N14"/>
  <c r="N18"/>
  <c r="N22"/>
  <c r="N26"/>
  <c r="N28"/>
  <c r="N30"/>
  <c r="M5"/>
  <c r="S5" s="1"/>
  <c r="M7"/>
  <c r="S7" s="1"/>
  <c r="M9"/>
  <c r="S9" s="1"/>
  <c r="M11"/>
  <c r="S11" s="1"/>
  <c r="M13"/>
  <c r="M15"/>
  <c r="M17"/>
  <c r="M19"/>
  <c r="M21"/>
  <c r="M23"/>
  <c r="M25"/>
  <c r="M27"/>
  <c r="M29"/>
  <c r="M3"/>
  <c r="S3" s="1"/>
  <c r="O3"/>
  <c r="P3"/>
  <c r="R3"/>
  <c r="N20"/>
  <c r="M4"/>
  <c r="S4" s="1"/>
  <c r="M8"/>
  <c r="S8" s="1"/>
  <c r="M12"/>
  <c r="M16"/>
  <c r="M20"/>
  <c r="M24"/>
  <c r="M28"/>
  <c r="N3"/>
  <c r="N24"/>
  <c r="N25"/>
  <c r="N27"/>
  <c r="N29"/>
  <c r="M6"/>
  <c r="S6" s="1"/>
  <c r="M10"/>
  <c r="S10" s="1"/>
  <c r="M14"/>
  <c r="M18"/>
  <c r="M22"/>
  <c r="M26"/>
  <c r="M30"/>
  <c r="Q3"/>
  <c r="T11" l="1"/>
  <c r="A10" i="12" s="1"/>
  <c r="K10"/>
  <c r="K8"/>
  <c r="T10" i="11"/>
  <c r="A8" i="12" s="1"/>
  <c r="K4"/>
  <c r="T6" i="11"/>
  <c r="A4" i="12" s="1"/>
  <c r="T4" i="11"/>
  <c r="A5" i="12" s="1"/>
  <c r="K5"/>
  <c r="T9" i="11"/>
  <c r="A3" i="12" s="1"/>
  <c r="K3"/>
  <c r="K6"/>
  <c r="T5" i="11"/>
  <c r="A6" i="12" s="1"/>
  <c r="T3" i="11"/>
  <c r="A9" i="12" s="1"/>
  <c r="K9"/>
  <c r="K2"/>
  <c r="T8" i="11"/>
  <c r="A2" i="12" s="1"/>
  <c r="T7" i="11"/>
  <c r="A7" i="12" s="1"/>
  <c r="K7"/>
</calcChain>
</file>

<file path=xl/sharedStrings.xml><?xml version="1.0" encoding="utf-8"?>
<sst xmlns="http://schemas.openxmlformats.org/spreadsheetml/2006/main" count="659" uniqueCount="366">
  <si>
    <t>Groupe</t>
  </si>
  <si>
    <t>Série</t>
  </si>
  <si>
    <t>Equipage</t>
  </si>
  <si>
    <t>Rating</t>
  </si>
  <si>
    <t>Coefficient</t>
  </si>
  <si>
    <t>Temps sur temps</t>
  </si>
  <si>
    <t>Groupe HN</t>
  </si>
  <si>
    <t>OPT</t>
  </si>
  <si>
    <t>D1</t>
  </si>
  <si>
    <t>OPTIMIST</t>
  </si>
  <si>
    <t>OPTI</t>
  </si>
  <si>
    <t>OPTIMIST TTE CAT</t>
  </si>
  <si>
    <t>BUGD</t>
  </si>
  <si>
    <t>BUG DACRON</t>
  </si>
  <si>
    <t>OBID</t>
  </si>
  <si>
    <t>OPEN BIC Dacron</t>
  </si>
  <si>
    <t>ZOOM</t>
  </si>
  <si>
    <t>ZOOM 8</t>
  </si>
  <si>
    <t>RSTD</t>
  </si>
  <si>
    <t>RS TERA Dacron</t>
  </si>
  <si>
    <t>BUGM</t>
  </si>
  <si>
    <t>BUG MYLAR</t>
  </si>
  <si>
    <t>OBIC</t>
  </si>
  <si>
    <t>OPEN BIC MYLAR</t>
  </si>
  <si>
    <t>TERP</t>
  </si>
  <si>
    <t>RS TERA Mylar</t>
  </si>
  <si>
    <t>TAZS</t>
  </si>
  <si>
    <t>TAZ</t>
  </si>
  <si>
    <t>CAD</t>
  </si>
  <si>
    <t>CADET</t>
  </si>
  <si>
    <t>MIDS</t>
  </si>
  <si>
    <t>MIRROR Doub + sp</t>
  </si>
  <si>
    <t>ZEF</t>
  </si>
  <si>
    <t>TOPP</t>
  </si>
  <si>
    <t>TOPPER</t>
  </si>
  <si>
    <t>RSQD</t>
  </si>
  <si>
    <t>D2</t>
  </si>
  <si>
    <t>RS Q’BA DACRON</t>
  </si>
  <si>
    <t>TOPD</t>
  </si>
  <si>
    <t>TOPAZ DUO no sp</t>
  </si>
  <si>
    <t>LAPD</t>
  </si>
  <si>
    <t>LASER PICO Doub</t>
  </si>
  <si>
    <t>LAPS</t>
  </si>
  <si>
    <t>LASER PICO Solit</t>
  </si>
  <si>
    <t>CAPS</t>
  </si>
  <si>
    <t>CAP SUD</t>
  </si>
  <si>
    <t>VAU</t>
  </si>
  <si>
    <t>VAURIEN</t>
  </si>
  <si>
    <t>FEN</t>
  </si>
  <si>
    <t>FENNEC</t>
  </si>
  <si>
    <t>EQU</t>
  </si>
  <si>
    <t>L'EQUIPE</t>
  </si>
  <si>
    <t>RSQM</t>
  </si>
  <si>
    <t>RS Q’BA MYLAR</t>
  </si>
  <si>
    <t>TOPU</t>
  </si>
  <si>
    <t>TOPAZ UNO</t>
  </si>
  <si>
    <t>LAS4</t>
  </si>
  <si>
    <t>LASER 4.7</t>
  </si>
  <si>
    <t>RSFS</t>
  </si>
  <si>
    <t>RS FEVA Solitaire</t>
  </si>
  <si>
    <t>RSFD</t>
  </si>
  <si>
    <t>RS FEVA Doub</t>
  </si>
  <si>
    <t>EQUV</t>
  </si>
  <si>
    <t>L'EQUIPE EVOLUTION</t>
  </si>
  <si>
    <t>SPLA</t>
  </si>
  <si>
    <t>SPLASH</t>
  </si>
  <si>
    <t>CARA</t>
  </si>
  <si>
    <t>CARAVELLE</t>
  </si>
  <si>
    <t>3.5</t>
  </si>
  <si>
    <t>420S</t>
  </si>
  <si>
    <t>420 Solit</t>
  </si>
  <si>
    <t>NOR</t>
  </si>
  <si>
    <t>NORDET</t>
  </si>
  <si>
    <t>MOU</t>
  </si>
  <si>
    <t>MOUSSE</t>
  </si>
  <si>
    <t>4.5</t>
  </si>
  <si>
    <t>R9M</t>
  </si>
  <si>
    <t>BYTE</t>
  </si>
  <si>
    <t>WK12</t>
  </si>
  <si>
    <t>WEEK END 12</t>
  </si>
  <si>
    <t>KORA</t>
  </si>
  <si>
    <t>KORALLE</t>
  </si>
  <si>
    <t>X4</t>
  </si>
  <si>
    <t>D3</t>
  </si>
  <si>
    <t>5.5</t>
  </si>
  <si>
    <t>EUR</t>
  </si>
  <si>
    <t>EUROPE</t>
  </si>
  <si>
    <t>ALZN</t>
  </si>
  <si>
    <t>ALEZAN</t>
  </si>
  <si>
    <t>BYC2</t>
  </si>
  <si>
    <t>BYTE CII</t>
  </si>
  <si>
    <t>6.5</t>
  </si>
  <si>
    <t>LAR</t>
  </si>
  <si>
    <t>LASER RADIAL</t>
  </si>
  <si>
    <t>YOL</t>
  </si>
  <si>
    <t>YOLE OK</t>
  </si>
  <si>
    <t>4M</t>
  </si>
  <si>
    <t>SNI</t>
  </si>
  <si>
    <t>SNIPE</t>
  </si>
  <si>
    <t>7.5</t>
  </si>
  <si>
    <t>LOKT</t>
  </si>
  <si>
    <t>LOOKOUT</t>
  </si>
  <si>
    <t>LAS</t>
  </si>
  <si>
    <t>LASER</t>
  </si>
  <si>
    <t>WAYF</t>
  </si>
  <si>
    <t>WAYFARER</t>
  </si>
  <si>
    <t>DUO</t>
  </si>
  <si>
    <t>B38</t>
  </si>
  <si>
    <t>BENJI 380 6.5M2</t>
  </si>
  <si>
    <t>407 6M2</t>
  </si>
  <si>
    <t>12F</t>
  </si>
  <si>
    <t>12 '</t>
  </si>
  <si>
    <t>FUPW</t>
  </si>
  <si>
    <t>FUN POWER</t>
  </si>
  <si>
    <t>WK14</t>
  </si>
  <si>
    <t>WEEK END 14</t>
  </si>
  <si>
    <t>LASER 2000</t>
  </si>
  <si>
    <t>DECL</t>
  </si>
  <si>
    <t>DECLIC</t>
  </si>
  <si>
    <t>LYXJ</t>
  </si>
  <si>
    <t>LYNX JUNIOR</t>
  </si>
  <si>
    <t>FLI</t>
  </si>
  <si>
    <t>FLIBUSTIER</t>
  </si>
  <si>
    <t>LVGS</t>
  </si>
  <si>
    <t>LASER VAGO SOL</t>
  </si>
  <si>
    <t>8.5</t>
  </si>
  <si>
    <t>LAST</t>
  </si>
  <si>
    <t>LASER STRATOS</t>
  </si>
  <si>
    <t>RVIS</t>
  </si>
  <si>
    <t>RS VISION +Sp</t>
  </si>
  <si>
    <t>XENO</t>
  </si>
  <si>
    <t>D4</t>
  </si>
  <si>
    <t>XENON (Topper)</t>
  </si>
  <si>
    <t>LARK</t>
  </si>
  <si>
    <t>PHIE</t>
  </si>
  <si>
    <t>PHILEAS ECOLE</t>
  </si>
  <si>
    <t>TOPO</t>
  </si>
  <si>
    <t>TOPAZ OMEGA</t>
  </si>
  <si>
    <t>407S</t>
  </si>
  <si>
    <t>407 8M2</t>
  </si>
  <si>
    <t>9.5</t>
  </si>
  <si>
    <t>B38S</t>
  </si>
  <si>
    <t>BENJI 380 7.9M2</t>
  </si>
  <si>
    <t>SLI</t>
  </si>
  <si>
    <t>SLIDER</t>
  </si>
  <si>
    <t>WK16</t>
  </si>
  <si>
    <t>WEEK END 16</t>
  </si>
  <si>
    <t>BLAZ</t>
  </si>
  <si>
    <t>BLAZE (9 M2)</t>
  </si>
  <si>
    <t>RS20</t>
  </si>
  <si>
    <t>RS200</t>
  </si>
  <si>
    <t>FIN</t>
  </si>
  <si>
    <t>FINN</t>
  </si>
  <si>
    <t>LVGD</t>
  </si>
  <si>
    <t>LASER VAGO DACRON</t>
  </si>
  <si>
    <t>MNRS</t>
  </si>
  <si>
    <t>MERLIN ROCKET &lt;= 3429</t>
  </si>
  <si>
    <t>SP14</t>
  </si>
  <si>
    <t>SPORT 14</t>
  </si>
  <si>
    <t>BLAX</t>
  </si>
  <si>
    <t>BLAZE X (10 M2)</t>
  </si>
  <si>
    <t>PHI</t>
  </si>
  <si>
    <t>PHILEAS SPORT</t>
  </si>
  <si>
    <t>B389</t>
  </si>
  <si>
    <t>BENJI 380 9 m2</t>
  </si>
  <si>
    <t>RS30</t>
  </si>
  <si>
    <t>RS300</t>
  </si>
  <si>
    <t>EPS</t>
  </si>
  <si>
    <t>LASER EPS</t>
  </si>
  <si>
    <t>LAS2</t>
  </si>
  <si>
    <t>LASER 2</t>
  </si>
  <si>
    <t>LYXS</t>
  </si>
  <si>
    <t>LYNX SENIOR</t>
  </si>
  <si>
    <t>TASA</t>
  </si>
  <si>
    <t>TASAR</t>
  </si>
  <si>
    <t>RSVS</t>
  </si>
  <si>
    <t>RS VAREO + Sp</t>
  </si>
  <si>
    <t>WIZ</t>
  </si>
  <si>
    <t>WIZZ</t>
  </si>
  <si>
    <t>SKE</t>
  </si>
  <si>
    <t>SKELTIC</t>
  </si>
  <si>
    <t>CLU</t>
  </si>
  <si>
    <t>CLUB II</t>
  </si>
  <si>
    <t>LVGA</t>
  </si>
  <si>
    <t>LASER VAGO MYLAR</t>
  </si>
  <si>
    <t>LASER 3000</t>
  </si>
  <si>
    <t>RS10</t>
  </si>
  <si>
    <t>RS 100 (8m2)</t>
  </si>
  <si>
    <t>13.5</t>
  </si>
  <si>
    <t>MNRT</t>
  </si>
  <si>
    <t>MERLIN ROCKET &gt;= 3430</t>
  </si>
  <si>
    <t>JTN</t>
  </si>
  <si>
    <t>D5</t>
  </si>
  <si>
    <t>JETON</t>
  </si>
  <si>
    <t>WINF</t>
  </si>
  <si>
    <t>WINDY (FOC D5)</t>
  </si>
  <si>
    <t>RS1X</t>
  </si>
  <si>
    <t>RS 100 (10m2)</t>
  </si>
  <si>
    <t>STR</t>
  </si>
  <si>
    <t>STRALE ST 16</t>
  </si>
  <si>
    <t>PON</t>
  </si>
  <si>
    <t>PONANT</t>
  </si>
  <si>
    <t>JET</t>
  </si>
  <si>
    <t>RS5D</t>
  </si>
  <si>
    <t>RS500 DACRON</t>
  </si>
  <si>
    <t>BUZZ</t>
  </si>
  <si>
    <t>CONT</t>
  </si>
  <si>
    <t>CONTENDER</t>
  </si>
  <si>
    <t>IMNF</t>
  </si>
  <si>
    <t>INT MOT no Foil</t>
  </si>
  <si>
    <t>FIR</t>
  </si>
  <si>
    <t>FIREBALL</t>
  </si>
  <si>
    <t>15.5</t>
  </si>
  <si>
    <t>WING</t>
  </si>
  <si>
    <t>WINDY (GENOIS)</t>
  </si>
  <si>
    <t>RS50</t>
  </si>
  <si>
    <t>RS500 MYLAR</t>
  </si>
  <si>
    <t>LAV</t>
  </si>
  <si>
    <t>LASER VORT no sp</t>
  </si>
  <si>
    <t>RS40</t>
  </si>
  <si>
    <t>D6</t>
  </si>
  <si>
    <t>RS400</t>
  </si>
  <si>
    <t>R5DT</t>
  </si>
  <si>
    <t>RS500 MYLAR Dble Trap</t>
  </si>
  <si>
    <t>FDF</t>
  </si>
  <si>
    <t>FD Foc 5,5 m2</t>
  </si>
  <si>
    <t>20.5</t>
  </si>
  <si>
    <t>JAV</t>
  </si>
  <si>
    <t>JAVELIN</t>
  </si>
  <si>
    <t>59ER</t>
  </si>
  <si>
    <t>59 ER</t>
  </si>
  <si>
    <t>SPIC</t>
  </si>
  <si>
    <t>SPICE</t>
  </si>
  <si>
    <t>ISO</t>
  </si>
  <si>
    <t>21.5</t>
  </si>
  <si>
    <t>RS60</t>
  </si>
  <si>
    <t>RS600 no Foil</t>
  </si>
  <si>
    <t>LAVS</t>
  </si>
  <si>
    <t>LASER VORT+Sp</t>
  </si>
  <si>
    <t>29ER</t>
  </si>
  <si>
    <t>LASER 4000</t>
  </si>
  <si>
    <t>22.5</t>
  </si>
  <si>
    <t>IC1</t>
  </si>
  <si>
    <t>IC10 no spi</t>
  </si>
  <si>
    <t>FD</t>
  </si>
  <si>
    <t>F D GENOIS</t>
  </si>
  <si>
    <t>VIS</t>
  </si>
  <si>
    <t>29XX</t>
  </si>
  <si>
    <t>29ER XX</t>
  </si>
  <si>
    <t>25.5</t>
  </si>
  <si>
    <t>CHER</t>
  </si>
  <si>
    <t>CHERUB</t>
  </si>
  <si>
    <t>IC1S</t>
  </si>
  <si>
    <t>IC10 + Spi</t>
  </si>
  <si>
    <t>27.5</t>
  </si>
  <si>
    <t>RS70</t>
  </si>
  <si>
    <t>RS700</t>
  </si>
  <si>
    <t>MUS</t>
  </si>
  <si>
    <t>MUSTO SKIFF</t>
  </si>
  <si>
    <t>B14</t>
  </si>
  <si>
    <t>BOSS</t>
  </si>
  <si>
    <t>LASER 5000</t>
  </si>
  <si>
    <t>RS80</t>
  </si>
  <si>
    <t>RS800</t>
  </si>
  <si>
    <t>30.5</t>
  </si>
  <si>
    <t>14F</t>
  </si>
  <si>
    <t>14 '</t>
  </si>
  <si>
    <t>RS6F</t>
  </si>
  <si>
    <t>RS600 + Foil</t>
  </si>
  <si>
    <t>49ER</t>
  </si>
  <si>
    <t>IMF</t>
  </si>
  <si>
    <t>INT MOT + Foil</t>
  </si>
  <si>
    <t>18FS</t>
  </si>
  <si>
    <t>18 ' Skiff</t>
  </si>
  <si>
    <t>Liste
paticipants</t>
  </si>
  <si>
    <t>AGERON Lucien</t>
  </si>
  <si>
    <t>BERTIER Luc</t>
  </si>
  <si>
    <t>BIENFAIT Jean Pierre</t>
  </si>
  <si>
    <t>BOUHEY Jean Paul</t>
  </si>
  <si>
    <t>BRUN Marc</t>
  </si>
  <si>
    <t>CapronA Stéphane</t>
  </si>
  <si>
    <t>CHARRIER Marcel</t>
  </si>
  <si>
    <t>CHATEAUMINOIS Olivier</t>
  </si>
  <si>
    <t>CLAPOT Yves</t>
  </si>
  <si>
    <t>CONVERT Etienne</t>
  </si>
  <si>
    <t>CREDEVILLE Philippe</t>
  </si>
  <si>
    <t>DAVAINE Jean-Marie</t>
  </si>
  <si>
    <t>DE LADREIT Roland</t>
  </si>
  <si>
    <t>DEBORDE Pascal</t>
  </si>
  <si>
    <t>DUPLANT Hervé</t>
  </si>
  <si>
    <t>ECK Alain</t>
  </si>
  <si>
    <t>FARGIER ROBERT</t>
  </si>
  <si>
    <t>FRICAUD Nadine</t>
  </si>
  <si>
    <t>GICQUEL FRANCK</t>
  </si>
  <si>
    <t>GRANGE François</t>
  </si>
  <si>
    <t>GUICHARD Jacques</t>
  </si>
  <si>
    <t>HYOUNET Jean-Luc</t>
  </si>
  <si>
    <t>JACQUARD Francois</t>
  </si>
  <si>
    <t>JARRIGE Patrick</t>
  </si>
  <si>
    <t>LEGALL Régis</t>
  </si>
  <si>
    <t>LEKNER Richard</t>
  </si>
  <si>
    <t>LEPER Marc</t>
  </si>
  <si>
    <t>LINARI André</t>
  </si>
  <si>
    <t>MONTENOT Laurent</t>
  </si>
  <si>
    <t>ROUGEOT Alain</t>
  </si>
  <si>
    <t>VALLET Michel</t>
  </si>
  <si>
    <t>WEISS Bertrand</t>
  </si>
  <si>
    <t>Participant</t>
  </si>
  <si>
    <t>Serie</t>
  </si>
  <si>
    <t>TANGUY Jean-François</t>
  </si>
  <si>
    <t>HYOUNET Florence</t>
  </si>
  <si>
    <t>BERCEGEAY Franc</t>
  </si>
  <si>
    <t xml:space="preserve">Tanguy </t>
  </si>
  <si>
    <t>TYNAN James</t>
  </si>
  <si>
    <t>Q</t>
  </si>
  <si>
    <t>VENT D'OUEST</t>
  </si>
  <si>
    <t>points</t>
  </si>
  <si>
    <t>en s</t>
  </si>
  <si>
    <t>s</t>
  </si>
  <si>
    <t>mn</t>
  </si>
  <si>
    <t>Nb de participants</t>
  </si>
  <si>
    <t>Classemnt</t>
  </si>
  <si>
    <t>Résultat</t>
  </si>
  <si>
    <t>Pénalités</t>
  </si>
  <si>
    <t>Temps</t>
  </si>
  <si>
    <t>Participants</t>
  </si>
  <si>
    <t>M2</t>
  </si>
  <si>
    <t>M3</t>
  </si>
  <si>
    <t>M6</t>
  </si>
  <si>
    <t>M7</t>
  </si>
  <si>
    <t>M1</t>
  </si>
  <si>
    <t>M4</t>
  </si>
  <si>
    <t>M5</t>
  </si>
  <si>
    <t>nb de manche</t>
  </si>
  <si>
    <t>Nb participants</t>
  </si>
  <si>
    <t>Points</t>
  </si>
  <si>
    <t>1er</t>
  </si>
  <si>
    <t>2eme</t>
  </si>
  <si>
    <t>3eme</t>
  </si>
  <si>
    <t>TOTAL</t>
  </si>
  <si>
    <t>Classement</t>
  </si>
  <si>
    <t>POINTS</t>
  </si>
  <si>
    <t>GRANGE Enfants</t>
  </si>
  <si>
    <t>MONTE Olivier</t>
  </si>
  <si>
    <t>GRANGE Neveu</t>
  </si>
  <si>
    <t>NEEL Eric</t>
  </si>
  <si>
    <t>HYOUNET Violette</t>
  </si>
  <si>
    <t>Au meilleur des :</t>
  </si>
  <si>
    <t>manches</t>
  </si>
  <si>
    <t>4eme</t>
  </si>
  <si>
    <t>5eme</t>
  </si>
  <si>
    <t>6eme</t>
  </si>
  <si>
    <t>7eme</t>
  </si>
  <si>
    <t>Nb de Manches</t>
  </si>
  <si>
    <t>OPEN 500</t>
  </si>
  <si>
    <t>LECOMTE Eric</t>
  </si>
  <si>
    <t>LUDWIG Yann</t>
  </si>
  <si>
    <t>FINOT Xavier</t>
  </si>
  <si>
    <t>eric</t>
  </si>
  <si>
    <t>vago</t>
  </si>
  <si>
    <t>laurent</t>
  </si>
  <si>
    <t>j luc</t>
  </si>
  <si>
    <t>anne martin</t>
  </si>
  <si>
    <t>CHAMPEL Anne et Martin</t>
  </si>
  <si>
    <t>Leconte Etic</t>
  </si>
  <si>
    <t>Leconte Eric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</si>
</sst>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_ ;[Red]\-0\ 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5"/>
      <color indexed="8"/>
      <name val="Calibri"/>
      <family val="2"/>
    </font>
    <font>
      <b/>
      <sz val="10"/>
      <color indexed="18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wrapText="1"/>
    </xf>
    <xf numFmtId="0" fontId="0" fillId="4" borderId="12" xfId="0" applyFill="1" applyBorder="1"/>
    <xf numFmtId="0" fontId="6" fillId="4" borderId="13" xfId="0" applyFont="1" applyFill="1" applyBorder="1"/>
    <xf numFmtId="0" fontId="4" fillId="5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5" fontId="4" fillId="3" borderId="16" xfId="0" applyNumberFormat="1" applyFont="1" applyFill="1" applyBorder="1" applyAlignment="1">
      <alignment horizontal="center" wrapText="1"/>
    </xf>
    <xf numFmtId="165" fontId="7" fillId="3" borderId="6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 applyProtection="1">
      <alignment horizontal="center" wrapText="1"/>
      <protection locked="0"/>
    </xf>
    <xf numFmtId="165" fontId="7" fillId="3" borderId="7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Border="1" applyProtection="1"/>
    <xf numFmtId="165" fontId="0" fillId="0" borderId="15" xfId="0" applyNumberFormat="1" applyBorder="1" applyProtection="1"/>
    <xf numFmtId="165" fontId="0" fillId="0" borderId="0" xfId="0" applyNumberFormat="1" applyBorder="1" applyProtection="1"/>
    <xf numFmtId="0" fontId="0" fillId="0" borderId="0" xfId="0" applyBorder="1"/>
    <xf numFmtId="0" fontId="10" fillId="0" borderId="1" xfId="0" applyFont="1" applyBorder="1"/>
    <xf numFmtId="0" fontId="4" fillId="3" borderId="9" xfId="0" applyFont="1" applyFill="1" applyBorder="1" applyAlignment="1" applyProtection="1">
      <alignment horizontal="center" wrapText="1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4" fillId="3" borderId="16" xfId="0" applyNumberFormat="1" applyFont="1" applyFill="1" applyBorder="1" applyAlignment="1" applyProtection="1">
      <alignment horizontal="center" wrapText="1"/>
    </xf>
    <xf numFmtId="165" fontId="4" fillId="3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0" fillId="0" borderId="1" xfId="0" applyBorder="1" applyProtection="1"/>
    <xf numFmtId="165" fontId="7" fillId="3" borderId="6" xfId="0" applyNumberFormat="1" applyFont="1" applyFill="1" applyBorder="1" applyAlignment="1" applyProtection="1">
      <alignment horizontal="center"/>
    </xf>
    <xf numFmtId="165" fontId="7" fillId="3" borderId="7" xfId="0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0" fontId="4" fillId="3" borderId="10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165" fontId="4" fillId="3" borderId="17" xfId="0" applyNumberFormat="1" applyFont="1" applyFill="1" applyBorder="1" applyAlignment="1" applyProtection="1">
      <alignment horizontal="center" wrapText="1"/>
    </xf>
    <xf numFmtId="0" fontId="0" fillId="0" borderId="18" xfId="0" applyBorder="1" applyProtection="1"/>
    <xf numFmtId="0" fontId="4" fillId="3" borderId="19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wrapText="1"/>
    </xf>
    <xf numFmtId="165" fontId="4" fillId="3" borderId="7" xfId="0" applyNumberFormat="1" applyFont="1" applyFill="1" applyBorder="1" applyAlignment="1" applyProtection="1">
      <alignment horizontal="center" wrapText="1"/>
    </xf>
    <xf numFmtId="0" fontId="0" fillId="4" borderId="2" xfId="0" applyFill="1" applyBorder="1" applyProtection="1"/>
    <xf numFmtId="0" fontId="6" fillId="4" borderId="20" xfId="0" applyFont="1" applyFill="1" applyBorder="1" applyProtection="1"/>
    <xf numFmtId="0" fontId="0" fillId="4" borderId="21" xfId="0" applyFill="1" applyBorder="1" applyProtection="1"/>
    <xf numFmtId="0" fontId="0" fillId="0" borderId="1" xfId="0" applyBorder="1" applyAlignment="1" applyProtection="1">
      <alignment horizontal="center"/>
    </xf>
    <xf numFmtId="0" fontId="6" fillId="0" borderId="1" xfId="0" applyFont="1" applyBorder="1" applyProtection="1"/>
    <xf numFmtId="165" fontId="8" fillId="0" borderId="1" xfId="0" applyNumberFormat="1" applyFont="1" applyBorder="1" applyProtection="1"/>
    <xf numFmtId="0" fontId="0" fillId="0" borderId="0" xfId="0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5" fontId="4" fillId="3" borderId="0" xfId="0" applyNumberFormat="1" applyFont="1" applyFill="1" applyBorder="1" applyAlignment="1" applyProtection="1">
      <alignment horizontal="center" wrapText="1"/>
      <protection locked="0"/>
    </xf>
    <xf numFmtId="0" fontId="0" fillId="6" borderId="0" xfId="0" applyFill="1" applyProtection="1">
      <protection locked="0"/>
    </xf>
    <xf numFmtId="0" fontId="2" fillId="0" borderId="0" xfId="0" applyFont="1" applyAlignment="1">
      <alignment horizontal="center" vertical="center" wrapText="1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165" fontId="4" fillId="4" borderId="1" xfId="0" applyNumberFormat="1" applyFont="1" applyFill="1" applyBorder="1" applyAlignment="1" applyProtection="1">
      <alignment horizontal="center" wrapText="1"/>
    </xf>
    <xf numFmtId="0" fontId="0" fillId="4" borderId="1" xfId="0" applyFill="1" applyBorder="1" applyAlignment="1" applyProtection="1"/>
    <xf numFmtId="0" fontId="0" fillId="4" borderId="23" xfId="0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B10" sqref="B10"/>
    </sheetView>
  </sheetViews>
  <sheetFormatPr baseColWidth="10" defaultRowHeight="15"/>
  <cols>
    <col min="1" max="1" width="30.140625" style="26" customWidth="1"/>
    <col min="2" max="2" width="24.42578125" style="9" customWidth="1"/>
    <col min="3" max="3" width="11.42578125" style="9"/>
  </cols>
  <sheetData>
    <row r="1" spans="1:4">
      <c r="A1" s="27" t="s">
        <v>307</v>
      </c>
      <c r="B1" s="27" t="s">
        <v>308</v>
      </c>
      <c r="C1" s="27" t="s">
        <v>4</v>
      </c>
    </row>
    <row r="2" spans="1:4">
      <c r="A2" s="26" t="s">
        <v>310</v>
      </c>
      <c r="B2" s="9">
        <v>420</v>
      </c>
      <c r="C2" s="9">
        <f t="shared" ref="C2:C29" si="0">IF(ISBLANK(B2),"",VLOOKUP(B2,Tableau_rating,4,FALSE))</f>
        <v>0.90910000000000002</v>
      </c>
      <c r="D2" t="str">
        <f>IF(ISBLANK(D3),"",(D3*60+E3+F3)*C3)</f>
        <v/>
      </c>
    </row>
    <row r="3" spans="1:4">
      <c r="A3" s="26" t="s">
        <v>305</v>
      </c>
      <c r="B3" s="9" t="s">
        <v>103</v>
      </c>
      <c r="C3" s="9">
        <f t="shared" si="0"/>
        <v>0.90910000000000002</v>
      </c>
    </row>
    <row r="4" spans="1:4">
      <c r="A4" s="26" t="s">
        <v>311</v>
      </c>
      <c r="B4" s="9" t="s">
        <v>315</v>
      </c>
      <c r="C4" s="9">
        <f t="shared" si="0"/>
        <v>1.0049999999999999</v>
      </c>
    </row>
    <row r="5" spans="1:4">
      <c r="A5" s="26" t="s">
        <v>343</v>
      </c>
      <c r="B5" s="9">
        <v>420</v>
      </c>
      <c r="C5" s="9">
        <f t="shared" si="0"/>
        <v>0.90910000000000002</v>
      </c>
    </row>
    <row r="6" spans="1:4">
      <c r="A6" s="26" t="s">
        <v>357</v>
      </c>
      <c r="B6" s="9">
        <v>505</v>
      </c>
      <c r="C6" s="9">
        <f t="shared" si="0"/>
        <v>1.1235999999999999</v>
      </c>
    </row>
    <row r="7" spans="1:4">
      <c r="A7" s="26" t="s">
        <v>296</v>
      </c>
      <c r="B7" s="9">
        <v>505</v>
      </c>
      <c r="C7" s="9">
        <f t="shared" si="0"/>
        <v>1.1235999999999999</v>
      </c>
    </row>
    <row r="8" spans="1:4">
      <c r="A8" s="26" t="s">
        <v>303</v>
      </c>
      <c r="B8" s="9" t="s">
        <v>103</v>
      </c>
      <c r="C8" s="9">
        <f t="shared" si="0"/>
        <v>0.90910000000000002</v>
      </c>
    </row>
    <row r="9" spans="1:4">
      <c r="A9" s="26" t="s">
        <v>363</v>
      </c>
      <c r="B9" s="9">
        <v>470</v>
      </c>
      <c r="C9" s="9">
        <f t="shared" si="0"/>
        <v>1.0308999999999999</v>
      </c>
    </row>
    <row r="10" spans="1:4">
      <c r="A10" s="26" t="s">
        <v>365</v>
      </c>
      <c r="B10" s="9" t="s">
        <v>154</v>
      </c>
      <c r="C10" s="9">
        <f t="shared" si="0"/>
        <v>0.94340000000000002</v>
      </c>
    </row>
    <row r="11" spans="1:4">
      <c r="C11" s="9" t="str">
        <f t="shared" si="0"/>
        <v/>
      </c>
    </row>
    <row r="12" spans="1:4">
      <c r="C12" s="9" t="str">
        <f t="shared" si="0"/>
        <v/>
      </c>
    </row>
    <row r="13" spans="1:4">
      <c r="C13" s="9" t="str">
        <f t="shared" si="0"/>
        <v/>
      </c>
    </row>
    <row r="14" spans="1:4">
      <c r="C14" s="9" t="str">
        <f t="shared" si="0"/>
        <v/>
      </c>
    </row>
    <row r="15" spans="1:4">
      <c r="C15" s="9" t="str">
        <f t="shared" si="0"/>
        <v/>
      </c>
    </row>
    <row r="16" spans="1:4">
      <c r="C16" s="9" t="str">
        <f t="shared" si="0"/>
        <v/>
      </c>
    </row>
    <row r="17" spans="3:3">
      <c r="C17" s="9" t="str">
        <f t="shared" si="0"/>
        <v/>
      </c>
    </row>
    <row r="18" spans="3:3">
      <c r="C18" s="9" t="str">
        <f t="shared" si="0"/>
        <v/>
      </c>
    </row>
    <row r="19" spans="3:3">
      <c r="C19" s="9" t="str">
        <f t="shared" si="0"/>
        <v/>
      </c>
    </row>
    <row r="20" spans="3:3">
      <c r="C20" s="9" t="str">
        <f t="shared" si="0"/>
        <v/>
      </c>
    </row>
    <row r="21" spans="3:3">
      <c r="C21" s="9" t="str">
        <f t="shared" si="0"/>
        <v/>
      </c>
    </row>
    <row r="22" spans="3:3">
      <c r="C22" s="9" t="str">
        <f t="shared" si="0"/>
        <v/>
      </c>
    </row>
    <row r="23" spans="3:3">
      <c r="C23" s="9" t="str">
        <f t="shared" si="0"/>
        <v/>
      </c>
    </row>
    <row r="24" spans="3:3">
      <c r="C24" s="9" t="str">
        <f t="shared" si="0"/>
        <v/>
      </c>
    </row>
    <row r="25" spans="3:3">
      <c r="C25" s="9" t="str">
        <f t="shared" si="0"/>
        <v/>
      </c>
    </row>
    <row r="26" spans="3:3">
      <c r="C26" s="9" t="str">
        <f t="shared" si="0"/>
        <v/>
      </c>
    </row>
    <row r="27" spans="3:3">
      <c r="C27" s="9" t="str">
        <f t="shared" si="0"/>
        <v/>
      </c>
    </row>
    <row r="28" spans="3:3">
      <c r="C28" s="9" t="str">
        <f t="shared" si="0"/>
        <v/>
      </c>
    </row>
    <row r="29" spans="3:3">
      <c r="C29" s="9" t="str">
        <f t="shared" si="0"/>
        <v/>
      </c>
    </row>
  </sheetData>
  <phoneticPr fontId="9" type="noConversion"/>
  <dataValidations count="2">
    <dataValidation type="list" allowBlank="1" showInputMessage="1" showErrorMessage="1" sqref="A2:A26">
      <formula1>Liste_membre</formula1>
    </dataValidation>
    <dataValidation type="list" allowBlank="1" showInputMessage="1" showErrorMessage="1" sqref="B2:B26">
      <formula1>liste_série</formula1>
    </dataValidation>
  </dataValidations>
  <pageMargins left="0.7" right="0.7" top="0.75" bottom="0.75" header="0.3" footer="0.3"/>
  <pageSetup paperSize="9" orientation="portrait" horizontalDpi="4294967293" verticalDpi="300" r:id="rId1"/>
  <ignoredErrors>
    <ignoredError sqref="C2:D2 C3:C29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D28" sqref="D28"/>
    </sheetView>
  </sheetViews>
  <sheetFormatPr baseColWidth="10" defaultRowHeight="15"/>
  <cols>
    <col min="1" max="1" width="21.7109375" style="9" customWidth="1"/>
    <col min="2" max="2" width="33.7109375" style="9" customWidth="1"/>
    <col min="3" max="3" width="10.28515625" style="9" bestFit="1" customWidth="1"/>
    <col min="4" max="4" width="4.42578125" customWidth="1"/>
    <col min="5" max="5" width="4.28515625" customWidth="1"/>
    <col min="6" max="6" width="8.85546875" style="9" bestFit="1" customWidth="1"/>
    <col min="7" max="7" width="8.28515625" style="8" bestFit="1" customWidth="1"/>
    <col min="8" max="8" width="10.42578125" customWidth="1"/>
    <col min="9" max="9" width="8.85546875" customWidth="1"/>
    <col min="10" max="10" width="18.7109375" customWidth="1"/>
  </cols>
  <sheetData>
    <row r="1" spans="1:10" ht="26.25">
      <c r="A1" s="19" t="s">
        <v>325</v>
      </c>
      <c r="B1" s="18" t="s">
        <v>1</v>
      </c>
      <c r="C1" s="17" t="s">
        <v>4</v>
      </c>
      <c r="D1" s="78" t="s">
        <v>324</v>
      </c>
      <c r="E1" s="79"/>
      <c r="F1" s="17" t="s">
        <v>323</v>
      </c>
      <c r="G1" s="34" t="s">
        <v>322</v>
      </c>
      <c r="H1" s="36" t="s">
        <v>321</v>
      </c>
      <c r="J1" s="10" t="s">
        <v>320</v>
      </c>
    </row>
    <row r="2" spans="1:10">
      <c r="A2" s="16"/>
      <c r="B2" s="15"/>
      <c r="C2" s="14"/>
      <c r="D2" s="13" t="s">
        <v>319</v>
      </c>
      <c r="E2" s="12" t="s">
        <v>318</v>
      </c>
      <c r="F2" s="11" t="s">
        <v>317</v>
      </c>
      <c r="G2" s="35" t="s">
        <v>317</v>
      </c>
      <c r="H2" s="37" t="s">
        <v>316</v>
      </c>
      <c r="J2" s="10">
        <f>COUNTIF(D3:D21,"&gt;0")</f>
        <v>0</v>
      </c>
    </row>
    <row r="3" spans="1:10">
      <c r="A3" s="28" t="str">
        <f>IF(ISBLANK(Inscription!A2),"",Inscription!A2)</f>
        <v>HYOUNET Florence</v>
      </c>
      <c r="B3" s="28">
        <f>IF(ISBLANK(Inscription!B2),"",Inscription!B2)</f>
        <v>420</v>
      </c>
      <c r="C3" s="28">
        <f>IF(ISBLANK(Inscription!C2),"",Inscription!C2)</f>
        <v>0.90910000000000002</v>
      </c>
      <c r="D3" s="29"/>
      <c r="E3" s="29"/>
      <c r="F3" s="30"/>
      <c r="G3" s="39" t="str">
        <f t="shared" ref="G3:G25" si="0">IF(ISBLANK(D3),"",(D3*60+E3+F3)*C3)</f>
        <v/>
      </c>
      <c r="H3" s="38" t="str">
        <f>IF($J$2=0,"",IF(ISNUMBER(C3),IF(ISBLANK(D3),$J$2+1,RANK(G3,G$3:G$21,1)),""))</f>
        <v/>
      </c>
    </row>
    <row r="4" spans="1:10">
      <c r="A4" s="31" t="str">
        <f>IF(ISBLANK(Inscription!A3),"",Inscription!A3)</f>
        <v>VALLET Michel</v>
      </c>
      <c r="B4" s="31" t="str">
        <f>IF(ISBLANK(Inscription!B3),"",Inscription!B3)</f>
        <v>LASER</v>
      </c>
      <c r="C4" s="31">
        <f>IF(ISBLANK(Inscription!C3),"",Inscription!C3)</f>
        <v>0.90910000000000002</v>
      </c>
      <c r="D4" s="32"/>
      <c r="E4" s="32"/>
      <c r="F4" s="33"/>
      <c r="G4" s="40" t="str">
        <f t="shared" si="0"/>
        <v/>
      </c>
      <c r="H4" s="38" t="str">
        <f t="shared" ref="H4:H30" si="1">IF($J$2=0,"",IF(ISNUMBER(C4),IF(ISBLANK(D4),$J$2+1,RANK(G4,G$3:G$21,1)),""))</f>
        <v/>
      </c>
    </row>
    <row r="5" spans="1:10">
      <c r="A5" s="31" t="str">
        <f>IF(ISBLANK(Inscription!A4),"",Inscription!A4)</f>
        <v>BERCEGEAY Franc</v>
      </c>
      <c r="B5" s="31" t="str">
        <f>IF(ISBLANK(Inscription!B4),"",Inscription!B4)</f>
        <v>VENT D'OUEST</v>
      </c>
      <c r="C5" s="31">
        <f>IF(ISBLANK(Inscription!C4),"",Inscription!C4)</f>
        <v>1.0049999999999999</v>
      </c>
      <c r="D5" s="32"/>
      <c r="E5" s="32"/>
      <c r="F5" s="33"/>
      <c r="G5" s="40" t="str">
        <f t="shared" si="0"/>
        <v/>
      </c>
      <c r="H5" s="38" t="str">
        <f t="shared" si="1"/>
        <v/>
      </c>
      <c r="J5" t="str">
        <f>IF(J2=0,"",1)</f>
        <v/>
      </c>
    </row>
    <row r="6" spans="1:10">
      <c r="A6" s="31" t="str">
        <f>IF(ISBLANK(Inscription!A5),"",Inscription!A5)</f>
        <v>MONTE Olivier</v>
      </c>
      <c r="B6" s="31">
        <f>IF(ISBLANK(Inscription!B5),"",Inscription!B5)</f>
        <v>420</v>
      </c>
      <c r="C6" s="31">
        <f>IF(ISBLANK(Inscription!C5),"",Inscription!C5)</f>
        <v>0.90910000000000002</v>
      </c>
      <c r="D6" s="32"/>
      <c r="E6" s="32"/>
      <c r="F6" s="33"/>
      <c r="G6" s="40" t="str">
        <f t="shared" si="0"/>
        <v/>
      </c>
      <c r="H6" s="38" t="str">
        <f t="shared" si="1"/>
        <v/>
      </c>
    </row>
    <row r="7" spans="1:10">
      <c r="A7" s="31" t="str">
        <f>IF(ISBLANK(Inscription!A6),"",Inscription!A6)</f>
        <v>FINOT Xavier</v>
      </c>
      <c r="B7" s="31">
        <f>IF(ISBLANK(Inscription!B6),"",Inscription!B6)</f>
        <v>505</v>
      </c>
      <c r="C7" s="31">
        <f>IF(ISBLANK(Inscription!C6),"",Inscription!C6)</f>
        <v>1.1235999999999999</v>
      </c>
      <c r="D7" s="32"/>
      <c r="E7" s="32"/>
      <c r="F7" s="33"/>
      <c r="G7" s="40" t="str">
        <f t="shared" si="0"/>
        <v/>
      </c>
      <c r="H7" s="38" t="str">
        <f t="shared" si="1"/>
        <v/>
      </c>
    </row>
    <row r="8" spans="1:10">
      <c r="A8" s="31" t="str">
        <f>IF(ISBLANK(Inscription!A7),"",Inscription!A7)</f>
        <v>HYOUNET Jean-Luc</v>
      </c>
      <c r="B8" s="31">
        <f>IF(ISBLANK(Inscription!B7),"",Inscription!B7)</f>
        <v>505</v>
      </c>
      <c r="C8" s="31">
        <f>IF(ISBLANK(Inscription!C7),"",Inscription!C7)</f>
        <v>1.1235999999999999</v>
      </c>
      <c r="D8" s="32"/>
      <c r="E8" s="32"/>
      <c r="F8" s="33"/>
      <c r="G8" s="40" t="str">
        <f t="shared" si="0"/>
        <v/>
      </c>
      <c r="H8" s="38" t="str">
        <f t="shared" si="1"/>
        <v/>
      </c>
    </row>
    <row r="9" spans="1:10">
      <c r="A9" s="31" t="str">
        <f>IF(ISBLANK(Inscription!A8),"",Inscription!A8)</f>
        <v>MONTENOT Laurent</v>
      </c>
      <c r="B9" s="31" t="str">
        <f>IF(ISBLANK(Inscription!B8),"",Inscription!B8)</f>
        <v>LASER</v>
      </c>
      <c r="C9" s="31">
        <f>IF(ISBLANK(Inscription!C8),"",Inscription!C8)</f>
        <v>0.90910000000000002</v>
      </c>
      <c r="D9" s="32"/>
      <c r="E9" s="32"/>
      <c r="F9" s="33"/>
      <c r="G9" s="40" t="str">
        <f t="shared" si="0"/>
        <v/>
      </c>
      <c r="H9" s="38" t="str">
        <f t="shared" si="1"/>
        <v/>
      </c>
    </row>
    <row r="10" spans="1:10">
      <c r="A10" s="31" t="str">
        <f>IF(ISBLANK(Inscription!A9),"",Inscription!A9)</f>
        <v>CHAMPEL Anne et Martin</v>
      </c>
      <c r="B10" s="31">
        <f>IF(ISBLANK(Inscription!B9),"",Inscription!B9)</f>
        <v>470</v>
      </c>
      <c r="C10" s="31">
        <f>IF(ISBLANK(Inscription!C9),"",Inscription!C9)</f>
        <v>1.0308999999999999</v>
      </c>
      <c r="D10" s="32"/>
      <c r="E10" s="32"/>
      <c r="F10" s="33"/>
      <c r="G10" s="40" t="str">
        <f t="shared" si="0"/>
        <v/>
      </c>
      <c r="H10" s="38" t="str">
        <f t="shared" si="1"/>
        <v/>
      </c>
    </row>
    <row r="11" spans="1:10">
      <c r="A11" s="31" t="str">
        <f>IF(ISBLANK(Inscription!A10),"",Inscription!A10)</f>
        <v>Leconte Eric</v>
      </c>
      <c r="B11" s="31" t="str">
        <f>IF(ISBLANK(Inscription!B10),"",Inscription!B10)</f>
        <v>LASER VAGO DACRON</v>
      </c>
      <c r="C11" s="31">
        <f>IF(ISBLANK(Inscription!C10),"",Inscription!C10)</f>
        <v>0.94340000000000002</v>
      </c>
      <c r="D11" s="32"/>
      <c r="E11" s="32"/>
      <c r="F11" s="33"/>
      <c r="G11" s="40" t="str">
        <f t="shared" si="0"/>
        <v/>
      </c>
      <c r="H11" s="38" t="str">
        <f t="shared" si="1"/>
        <v/>
      </c>
    </row>
    <row r="12" spans="1:10">
      <c r="A12" s="31" t="str">
        <f>IF(ISBLANK(Inscription!A11),"",Inscription!A11)</f>
        <v/>
      </c>
      <c r="B12" s="31"/>
      <c r="C12" s="31" t="str">
        <f>IF(ISBLANK(Inscription!C11),"",Inscription!C11)</f>
        <v/>
      </c>
      <c r="D12" s="32"/>
      <c r="E12" s="32"/>
      <c r="F12" s="33"/>
      <c r="G12" s="40" t="str">
        <f t="shared" si="0"/>
        <v/>
      </c>
      <c r="H12" s="38" t="str">
        <f t="shared" si="1"/>
        <v/>
      </c>
    </row>
    <row r="13" spans="1:10">
      <c r="A13" s="31" t="str">
        <f>IF(ISBLANK(Inscription!A12),"",Inscription!A12)</f>
        <v/>
      </c>
      <c r="B13" s="31" t="str">
        <f>IF(ISBLANK(Inscription!B12),"",Inscription!B12)</f>
        <v/>
      </c>
      <c r="C13" s="31" t="str">
        <f>IF(ISBLANK(Inscription!C12),"",Inscription!C12)</f>
        <v/>
      </c>
      <c r="D13" s="32"/>
      <c r="E13" s="32"/>
      <c r="F13" s="33"/>
      <c r="G13" s="40" t="str">
        <f t="shared" si="0"/>
        <v/>
      </c>
      <c r="H13" s="38" t="str">
        <f t="shared" si="1"/>
        <v/>
      </c>
    </row>
    <row r="14" spans="1:10">
      <c r="A14" s="31" t="str">
        <f>IF(ISBLANK(Inscription!A13),"",Inscription!A13)</f>
        <v/>
      </c>
      <c r="B14" s="31" t="str">
        <f>IF(ISBLANK(Inscription!B13),"",Inscription!B13)</f>
        <v/>
      </c>
      <c r="C14" s="31" t="str">
        <f>IF(ISBLANK(Inscription!C13),"",Inscription!C13)</f>
        <v/>
      </c>
      <c r="D14" s="32"/>
      <c r="E14" s="32"/>
      <c r="F14" s="33"/>
      <c r="G14" s="40" t="str">
        <f t="shared" si="0"/>
        <v/>
      </c>
      <c r="H14" s="38" t="str">
        <f t="shared" si="1"/>
        <v/>
      </c>
    </row>
    <row r="15" spans="1:10">
      <c r="A15" s="31" t="str">
        <f>IF(ISBLANK(Inscription!A14),"",Inscription!A14)</f>
        <v/>
      </c>
      <c r="B15" s="31" t="str">
        <f>IF(ISBLANK(Inscription!B14),"",Inscription!B14)</f>
        <v/>
      </c>
      <c r="C15" s="31" t="str">
        <f>IF(ISBLANK(Inscription!C14),"",Inscription!C14)</f>
        <v/>
      </c>
      <c r="D15" s="32"/>
      <c r="E15" s="32"/>
      <c r="F15" s="33"/>
      <c r="G15" s="40" t="str">
        <f t="shared" si="0"/>
        <v/>
      </c>
      <c r="H15" s="38" t="str">
        <f t="shared" si="1"/>
        <v/>
      </c>
    </row>
    <row r="16" spans="1:10">
      <c r="A16" s="31" t="str">
        <f>IF(ISBLANK(Inscription!A15),"",Inscription!A15)</f>
        <v/>
      </c>
      <c r="B16" s="31" t="str">
        <f>IF(ISBLANK(Inscription!B15),"",Inscription!B15)</f>
        <v/>
      </c>
      <c r="C16" s="31" t="str">
        <f>IF(ISBLANK(Inscription!C15),"",Inscription!C15)</f>
        <v/>
      </c>
      <c r="D16" s="32"/>
      <c r="E16" s="32"/>
      <c r="F16" s="33"/>
      <c r="G16" s="40" t="str">
        <f t="shared" si="0"/>
        <v/>
      </c>
      <c r="H16" s="38" t="str">
        <f t="shared" si="1"/>
        <v/>
      </c>
    </row>
    <row r="17" spans="1:8">
      <c r="A17" s="31" t="str">
        <f>IF(ISBLANK(Inscription!A16),"",Inscription!A16)</f>
        <v/>
      </c>
      <c r="B17" s="31" t="str">
        <f>IF(ISBLANK(Inscription!B16),"",Inscription!B16)</f>
        <v/>
      </c>
      <c r="C17" s="31" t="str">
        <f>IF(ISBLANK(Inscription!C16),"",Inscription!C16)</f>
        <v/>
      </c>
      <c r="D17" s="32"/>
      <c r="E17" s="32"/>
      <c r="F17" s="33"/>
      <c r="G17" s="40" t="str">
        <f t="shared" si="0"/>
        <v/>
      </c>
      <c r="H17" s="38" t="str">
        <f t="shared" si="1"/>
        <v/>
      </c>
    </row>
    <row r="18" spans="1:8">
      <c r="A18" s="31" t="str">
        <f>IF(ISBLANK(Inscription!A17),"",Inscription!A17)</f>
        <v/>
      </c>
      <c r="B18" s="31" t="str">
        <f>IF(ISBLANK(Inscription!B17),"",Inscription!B17)</f>
        <v/>
      </c>
      <c r="C18" s="31" t="str">
        <f>IF(ISBLANK(Inscription!C17),"",Inscription!C17)</f>
        <v/>
      </c>
      <c r="D18" s="32"/>
      <c r="E18" s="32"/>
      <c r="F18" s="33"/>
      <c r="G18" s="40" t="str">
        <f t="shared" si="0"/>
        <v/>
      </c>
      <c r="H18" s="38" t="str">
        <f t="shared" si="1"/>
        <v/>
      </c>
    </row>
    <row r="19" spans="1:8">
      <c r="A19" s="31" t="str">
        <f>IF(ISBLANK(Inscription!A18),"",Inscription!A18)</f>
        <v/>
      </c>
      <c r="B19" s="31" t="str">
        <f>IF(ISBLANK(Inscription!B18),"",Inscription!B18)</f>
        <v/>
      </c>
      <c r="C19" s="31" t="str">
        <f>IF(ISBLANK(Inscription!C18),"",Inscription!C18)</f>
        <v/>
      </c>
      <c r="D19" s="32"/>
      <c r="E19" s="32"/>
      <c r="F19" s="33"/>
      <c r="G19" s="40" t="str">
        <f t="shared" si="0"/>
        <v/>
      </c>
      <c r="H19" s="38" t="str">
        <f t="shared" si="1"/>
        <v/>
      </c>
    </row>
    <row r="20" spans="1:8">
      <c r="A20" s="31" t="str">
        <f>IF(ISBLANK(Inscription!A19),"",Inscription!A19)</f>
        <v/>
      </c>
      <c r="B20" s="31" t="str">
        <f>IF(ISBLANK(Inscription!B19),"",Inscription!B19)</f>
        <v/>
      </c>
      <c r="C20" s="31" t="str">
        <f>IF(ISBLANK(Inscription!C19),"",Inscription!C19)</f>
        <v/>
      </c>
      <c r="D20" s="32"/>
      <c r="E20" s="32"/>
      <c r="F20" s="33"/>
      <c r="G20" s="40" t="str">
        <f t="shared" si="0"/>
        <v/>
      </c>
      <c r="H20" s="38" t="str">
        <f t="shared" si="1"/>
        <v/>
      </c>
    </row>
    <row r="21" spans="1:8">
      <c r="A21" s="31" t="str">
        <f>IF(ISBLANK(Inscription!A20),"",Inscription!A20)</f>
        <v/>
      </c>
      <c r="B21" s="31" t="str">
        <f>IF(ISBLANK(Inscription!B20),"",Inscription!B20)</f>
        <v/>
      </c>
      <c r="C21" s="31" t="str">
        <f>IF(ISBLANK(Inscription!C20),"",Inscription!C20)</f>
        <v/>
      </c>
      <c r="D21" s="32"/>
      <c r="E21" s="32"/>
      <c r="F21" s="33"/>
      <c r="G21" s="40" t="str">
        <f t="shared" si="0"/>
        <v/>
      </c>
      <c r="H21" s="38" t="str">
        <f t="shared" si="1"/>
        <v/>
      </c>
    </row>
    <row r="22" spans="1:8">
      <c r="A22" s="31" t="str">
        <f>IF(ISBLANK(Inscription!A21),"",Inscription!A21)</f>
        <v/>
      </c>
      <c r="B22" s="31" t="str">
        <f>IF(ISBLANK(Inscription!B21),"",Inscription!B21)</f>
        <v/>
      </c>
      <c r="C22" s="31" t="str">
        <f>IF(ISBLANK(Inscription!C21),"",Inscription!C21)</f>
        <v/>
      </c>
      <c r="D22" s="41"/>
      <c r="E22" s="41"/>
      <c r="F22" s="31"/>
      <c r="G22" s="40" t="str">
        <f t="shared" si="0"/>
        <v/>
      </c>
      <c r="H22" s="38" t="str">
        <f t="shared" si="1"/>
        <v/>
      </c>
    </row>
    <row r="23" spans="1:8">
      <c r="A23" s="31" t="str">
        <f>IF(ISBLANK(Inscription!A22),"",Inscription!A22)</f>
        <v/>
      </c>
      <c r="B23" s="31" t="str">
        <f>IF(ISBLANK(Inscription!B22),"",Inscription!B22)</f>
        <v/>
      </c>
      <c r="C23" s="31" t="str">
        <f>IF(ISBLANK(Inscription!C22),"",Inscription!C22)</f>
        <v/>
      </c>
      <c r="D23" s="41"/>
      <c r="E23" s="41"/>
      <c r="F23" s="31"/>
      <c r="G23" s="40" t="str">
        <f t="shared" si="0"/>
        <v/>
      </c>
      <c r="H23" s="38" t="str">
        <f t="shared" si="1"/>
        <v/>
      </c>
    </row>
    <row r="24" spans="1:8">
      <c r="A24" s="31" t="str">
        <f>IF(ISBLANK(Inscription!A23),"",Inscription!A23)</f>
        <v/>
      </c>
      <c r="B24" s="31" t="str">
        <f>IF(ISBLANK(Inscription!B23),"",Inscription!B23)</f>
        <v/>
      </c>
      <c r="C24" s="31" t="str">
        <f>IF(ISBLANK(Inscription!C23),"",Inscription!C23)</f>
        <v/>
      </c>
      <c r="D24" s="41"/>
      <c r="E24" s="41"/>
      <c r="F24" s="31"/>
      <c r="G24" s="40" t="str">
        <f t="shared" si="0"/>
        <v/>
      </c>
      <c r="H24" s="38" t="str">
        <f t="shared" si="1"/>
        <v/>
      </c>
    </row>
    <row r="25" spans="1:8">
      <c r="A25" s="31" t="str">
        <f>IF(ISBLANK(Inscription!A24),"",Inscription!A24)</f>
        <v/>
      </c>
      <c r="B25" s="31" t="str">
        <f>IF(ISBLANK(Inscription!B24),"",Inscription!B24)</f>
        <v/>
      </c>
      <c r="C25" s="31" t="str">
        <f>IF(ISBLANK(Inscription!C24),"",Inscription!C24)</f>
        <v/>
      </c>
      <c r="D25" s="41"/>
      <c r="E25" s="41"/>
      <c r="F25" s="31"/>
      <c r="G25" s="40" t="str">
        <f t="shared" si="0"/>
        <v/>
      </c>
      <c r="H25" s="38" t="str">
        <f t="shared" si="1"/>
        <v/>
      </c>
    </row>
    <row r="26" spans="1:8">
      <c r="A26" s="31" t="str">
        <f>IF(ISBLANK(Inscription!A25),"",Inscription!A25)</f>
        <v/>
      </c>
      <c r="B26" s="31" t="str">
        <f>IF(ISBLANK(Inscription!B25),"",Inscription!B25)</f>
        <v/>
      </c>
      <c r="C26" s="31"/>
      <c r="D26" s="41"/>
      <c r="E26" s="41"/>
      <c r="F26" s="31"/>
      <c r="G26" s="40"/>
      <c r="H26" s="38" t="str">
        <f t="shared" si="1"/>
        <v/>
      </c>
    </row>
    <row r="27" spans="1:8">
      <c r="A27" s="31" t="str">
        <f>IF(ISBLANK(Inscription!A26),"",Inscription!A26)</f>
        <v/>
      </c>
      <c r="B27" s="31" t="str">
        <f>IF(ISBLANK(Inscription!B26),"",Inscription!B26)</f>
        <v/>
      </c>
      <c r="C27" s="31"/>
      <c r="D27" s="41"/>
      <c r="E27" s="41"/>
      <c r="F27" s="31"/>
      <c r="G27" s="40"/>
      <c r="H27" s="38" t="str">
        <f t="shared" si="1"/>
        <v/>
      </c>
    </row>
    <row r="28" spans="1:8">
      <c r="A28" s="31" t="str">
        <f>IF(ISBLANK(Inscription!A27),"",Inscription!A27)</f>
        <v/>
      </c>
      <c r="B28" s="31" t="str">
        <f>IF(ISBLANK(Inscription!B27),"",Inscription!B27)</f>
        <v/>
      </c>
      <c r="C28" s="31"/>
      <c r="D28" s="41"/>
      <c r="E28" s="41"/>
      <c r="F28" s="31"/>
      <c r="G28" s="40"/>
      <c r="H28" s="38" t="str">
        <f t="shared" si="1"/>
        <v/>
      </c>
    </row>
    <row r="29" spans="1:8">
      <c r="A29" s="31" t="str">
        <f>IF(ISBLANK(Inscription!A28),"",Inscription!A28)</f>
        <v/>
      </c>
      <c r="B29" s="31" t="str">
        <f>IF(ISBLANK(Inscription!B28),"",Inscription!B28)</f>
        <v/>
      </c>
      <c r="G29" s="40"/>
      <c r="H29" s="38" t="str">
        <f t="shared" si="1"/>
        <v/>
      </c>
    </row>
    <row r="30" spans="1:8">
      <c r="A30" s="31" t="str">
        <f>IF(ISBLANK(Inscription!A29),"",Inscription!A29)</f>
        <v/>
      </c>
      <c r="B30" s="31" t="str">
        <f>IF(ISBLANK(Inscription!B29),"",Inscription!B29)</f>
        <v/>
      </c>
      <c r="H30" s="38" t="str">
        <f t="shared" si="1"/>
        <v/>
      </c>
    </row>
  </sheetData>
  <mergeCells count="1">
    <mergeCell ref="D1:E1"/>
  </mergeCells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workbookViewId="0">
      <selection activeCell="D3" sqref="D3:D9"/>
    </sheetView>
  </sheetViews>
  <sheetFormatPr baseColWidth="10" defaultRowHeight="15"/>
  <cols>
    <col min="1" max="1" width="21.7109375" style="71" customWidth="1"/>
    <col min="2" max="2" width="11.5703125" style="71" customWidth="1"/>
    <col min="3" max="4" width="6.5703125" style="72" bestFit="1" customWidth="1"/>
    <col min="5" max="9" width="6.5703125" style="40" bestFit="1" customWidth="1"/>
    <col min="10" max="10" width="9.7109375" style="40" customWidth="1"/>
    <col min="11" max="11" width="12" style="40" customWidth="1"/>
    <col min="12" max="13" width="6.28515625" style="51" customWidth="1"/>
    <col min="14" max="18" width="6.42578125" style="51" customWidth="1"/>
    <col min="19" max="20" width="11.42578125" style="51"/>
    <col min="21" max="21" width="16.28515625" style="47" customWidth="1"/>
  </cols>
  <sheetData>
    <row r="1" spans="1:21" ht="26.25">
      <c r="A1" s="56" t="s">
        <v>325</v>
      </c>
      <c r="B1" s="57" t="s">
        <v>1</v>
      </c>
      <c r="C1" s="58" t="s">
        <v>330</v>
      </c>
      <c r="D1" s="59" t="s">
        <v>326</v>
      </c>
      <c r="E1" s="59" t="s">
        <v>327</v>
      </c>
      <c r="F1" s="59" t="s">
        <v>331</v>
      </c>
      <c r="G1" s="59" t="s">
        <v>332</v>
      </c>
      <c r="H1" s="59" t="s">
        <v>328</v>
      </c>
      <c r="I1" s="59" t="s">
        <v>329</v>
      </c>
      <c r="J1" s="50" t="s">
        <v>333</v>
      </c>
      <c r="K1" s="50" t="s">
        <v>334</v>
      </c>
      <c r="L1" s="80" t="s">
        <v>335</v>
      </c>
      <c r="M1" s="81"/>
      <c r="N1" s="81"/>
      <c r="O1" s="82"/>
      <c r="P1" s="82"/>
      <c r="Q1" s="82"/>
      <c r="R1" s="82"/>
      <c r="S1" s="82"/>
      <c r="T1" s="60"/>
      <c r="U1" s="73" t="s">
        <v>347</v>
      </c>
    </row>
    <row r="2" spans="1:21">
      <c r="A2" s="61"/>
      <c r="B2" s="62"/>
      <c r="C2" s="63"/>
      <c r="D2" s="64"/>
      <c r="E2" s="64"/>
      <c r="F2" s="64"/>
      <c r="G2" s="64"/>
      <c r="H2" s="64"/>
      <c r="I2" s="64"/>
      <c r="J2" s="64"/>
      <c r="K2" s="64"/>
      <c r="L2" s="65" t="s">
        <v>336</v>
      </c>
      <c r="M2" s="65" t="s">
        <v>337</v>
      </c>
      <c r="N2" s="65" t="s">
        <v>338</v>
      </c>
      <c r="O2" s="65" t="s">
        <v>349</v>
      </c>
      <c r="P2" s="65" t="s">
        <v>350</v>
      </c>
      <c r="Q2" s="65" t="s">
        <v>351</v>
      </c>
      <c r="R2" s="65" t="s">
        <v>352</v>
      </c>
      <c r="S2" s="66" t="s">
        <v>339</v>
      </c>
      <c r="T2" s="67" t="s">
        <v>340</v>
      </c>
      <c r="U2" s="47">
        <v>2</v>
      </c>
    </row>
    <row r="3" spans="1:21">
      <c r="A3" s="68" t="str">
        <f>IF(ISBLANK(Inscription!A2),"",Inscription!A2)</f>
        <v>HYOUNET Florence</v>
      </c>
      <c r="B3" s="68">
        <f>IF(ISBLANK(Inscription!B2),"",Inscription!B2)</f>
        <v>420</v>
      </c>
      <c r="C3" s="52">
        <f>IF(ISBLANK('M1'!$H3),"",'M1'!$H3)</f>
        <v>9</v>
      </c>
      <c r="D3" s="52">
        <f>IF(ISBLANK('M2'!$H3),"",'M2'!$H3)</f>
        <v>4</v>
      </c>
      <c r="E3" s="52">
        <f>IF(ISBLANK('M3'!$H3),"",'M3'!$H3)</f>
        <v>10</v>
      </c>
      <c r="F3" s="52" t="str">
        <f>IF(ISBLANK('M4'!$H3),"",'M4'!$H3)</f>
        <v/>
      </c>
      <c r="G3" s="52" t="str">
        <f>IF(ISBLANK('M5'!$H3),"",'M5'!$H3)</f>
        <v/>
      </c>
      <c r="H3" s="52" t="str">
        <f>IF(ISBLANK('M6'!$H3),"",'M6'!$H3)</f>
        <v/>
      </c>
      <c r="I3" s="52" t="str">
        <f>IF(ISBLANK('M7'!$H3),"",'M7'!$H3)</f>
        <v/>
      </c>
      <c r="J3" s="52">
        <f>IF(COUNTBLANK(A3)=1,"",7-COUNTIF(C3:I3,""))</f>
        <v>3</v>
      </c>
      <c r="K3" s="52">
        <f>IF(COUNTBLANK(A3)=1,"",28-COUNTBLANK(A$3:A$30))</f>
        <v>9</v>
      </c>
      <c r="L3" s="52">
        <f>IF(COUNTBLANK(B3)=1,"",IF(J3&gt;=1,SMALL(C3:I3,1),K3))</f>
        <v>4</v>
      </c>
      <c r="M3" s="52">
        <f>IF($U$6&lt;2,"",IF(J3&gt;=2,SMALL(C3:I3,2),K3))</f>
        <v>9</v>
      </c>
      <c r="N3" s="52">
        <f>IF($U$6&lt;3,"",IF(J3&gt;=3,SMALL(C3:I3,3),K3))</f>
        <v>10</v>
      </c>
      <c r="O3" s="52" t="str">
        <f>IF($U$6&lt;4,"",IF(J3&gt;=4,SMALL(C3:I3,4),K3))</f>
        <v/>
      </c>
      <c r="P3" s="52" t="str">
        <f>IF($U$6&lt;5,"",IF(J3&gt;=5,SMALL(C3:I3,5),K3))</f>
        <v/>
      </c>
      <c r="Q3" s="52" t="str">
        <f>IF($U$6&lt;6,"",IF(J3&gt;=6,SMALL(C3:I3,6),K3))</f>
        <v/>
      </c>
      <c r="R3" s="52" t="str">
        <f>IF($U$6&lt;7,"",IF(I3&gt;=7,SMALL(C3:I3,7),K3))</f>
        <v/>
      </c>
      <c r="S3" s="69">
        <f>IF(COUNTBLANK(A3)=1,"",IF($U$2=1,L3,IF($U$2=2,SUM(L3:M3),IF($U$2=3,SUM(L3:N3),IF($U$2=4,SUM(L3:O3),IF($U$2=5,SUM(L3:P3),SUM(L3:Q3)))))))</f>
        <v>13</v>
      </c>
      <c r="T3" s="70">
        <f t="shared" ref="T3:T30" si="0">IF(COUNTBLANK(A3)=1,"",RANK(S3,S$3:S$30,1))</f>
        <v>8</v>
      </c>
      <c r="U3" s="47" t="s">
        <v>348</v>
      </c>
    </row>
    <row r="4" spans="1:21">
      <c r="A4" s="68" t="str">
        <f>IF(ISBLANK(Inscription!A3),"",Inscription!A3)</f>
        <v>VALLET Michel</v>
      </c>
      <c r="B4" s="68" t="str">
        <f>IF(ISBLANK(Inscription!B3),"",Inscription!B3)</f>
        <v>LASER</v>
      </c>
      <c r="C4" s="52">
        <f>IF(ISBLANK('M1'!$H4),"",'M1'!$H4)</f>
        <v>7</v>
      </c>
      <c r="D4" s="52">
        <f>IF(ISBLANK('M2'!$H4),"",'M2'!$H4)</f>
        <v>2</v>
      </c>
      <c r="E4" s="52">
        <f>IF(ISBLANK('M3'!$H4),"",'M3'!$H4)</f>
        <v>10</v>
      </c>
      <c r="F4" s="52" t="str">
        <f>IF(ISBLANK('M4'!$H4),"",'M4'!$H4)</f>
        <v/>
      </c>
      <c r="G4" s="52" t="str">
        <f>IF(ISBLANK('M5'!$H4),"",'M5'!$H4)</f>
        <v/>
      </c>
      <c r="H4" s="52" t="str">
        <f>IF(ISBLANK('M6'!$H4),"",'M6'!$H4)</f>
        <v/>
      </c>
      <c r="I4" s="52" t="str">
        <f>IF(ISBLANK('M7'!$H4),"",'M7'!$H4)</f>
        <v/>
      </c>
      <c r="J4" s="52">
        <f t="shared" ref="J4:J30" si="1">IF(COUNTBLANK(A4)=1,"",7-COUNTIF(C4:I4,""))</f>
        <v>3</v>
      </c>
      <c r="K4" s="52">
        <f t="shared" ref="K4:K30" si="2">IF(COUNTBLANK(A4)=1,"",28-COUNTBLANK(A$3:A$30))</f>
        <v>9</v>
      </c>
      <c r="L4" s="52">
        <f t="shared" ref="L4:L10" si="3">IF(COUNTBLANK(B4)=1,"",IF(J4&gt;=1,SMALL(C4:I4,1),K4))</f>
        <v>2</v>
      </c>
      <c r="M4" s="52">
        <f t="shared" ref="M4:M30" si="4">IF($U$6&lt;2,"",IF(J4&gt;=2,SMALL(C4:I4,2),K4))</f>
        <v>7</v>
      </c>
      <c r="N4" s="52">
        <f t="shared" ref="N4:N30" si="5">IF($U$6&lt;3,"",IF(J4&gt;=3,SMALL(C4:I4,3),K4))</f>
        <v>10</v>
      </c>
      <c r="O4" s="52" t="str">
        <f t="shared" ref="O4:O30" si="6">IF($U$6&lt;4,"",IF(J4&gt;=4,SMALL(C4:I4,4),K4))</f>
        <v/>
      </c>
      <c r="P4" s="52" t="str">
        <f t="shared" ref="P4:P30" si="7">IF($U$6&lt;5,"",IF(J4&gt;=5,SMALL(C4:I4,5),K4))</f>
        <v/>
      </c>
      <c r="Q4" s="52" t="str">
        <f t="shared" ref="Q4:Q30" si="8">IF($U$6&lt;6,"",IF(J4&gt;=6,SMALL(C4:I4,6),K4))</f>
        <v/>
      </c>
      <c r="R4" s="52" t="str">
        <f t="shared" ref="R4:R30" si="9">IF($U$6&lt;7,"",IF(I4&gt;=7,SMALL(C4:I4,7),K4))</f>
        <v/>
      </c>
      <c r="S4" s="69">
        <f>IF(COUNTBLANK(A4)=1,"",IF($U$2=1,L4,IF($U$2=2,SUM(L4:M4),IF($U$2=3,SUM(L4:N4),IF($U$2=4,SUM(L4:O4),IF($U$2=5,SUM(L4:P4),SUM(L4:Q4)))))))</f>
        <v>9</v>
      </c>
      <c r="T4" s="70">
        <f t="shared" si="0"/>
        <v>3</v>
      </c>
    </row>
    <row r="5" spans="1:21">
      <c r="A5" s="68" t="str">
        <f>IF(ISBLANK(Inscription!A4),"",Inscription!A4)</f>
        <v>BERCEGEAY Franc</v>
      </c>
      <c r="B5" s="68" t="str">
        <f>IF(ISBLANK(Inscription!B4),"",Inscription!B4)</f>
        <v>VENT D'OUEST</v>
      </c>
      <c r="C5" s="52">
        <f>IF(ISBLANK('M1'!$H5),"",'M1'!$H5)</f>
        <v>5</v>
      </c>
      <c r="D5" s="52">
        <f>IF(ISBLANK('M2'!$H5),"",'M2'!$H5)</f>
        <v>6</v>
      </c>
      <c r="E5" s="52">
        <f>IF(ISBLANK('M3'!$H5),"",'M3'!$H5)</f>
        <v>10</v>
      </c>
      <c r="F5" s="52" t="str">
        <f>IF(ISBLANK('M4'!$H5),"",'M4'!$H5)</f>
        <v/>
      </c>
      <c r="G5" s="52" t="str">
        <f>IF(ISBLANK('M5'!$H5),"",'M5'!$H5)</f>
        <v/>
      </c>
      <c r="H5" s="52" t="str">
        <f>IF(ISBLANK('M6'!$H5),"",'M6'!$H5)</f>
        <v/>
      </c>
      <c r="I5" s="52" t="str">
        <f>IF(ISBLANK('M7'!$H5),"",'M7'!$H5)</f>
        <v/>
      </c>
      <c r="J5" s="52">
        <f t="shared" si="1"/>
        <v>3</v>
      </c>
      <c r="K5" s="52">
        <f t="shared" si="2"/>
        <v>9</v>
      </c>
      <c r="L5" s="52">
        <f t="shared" si="3"/>
        <v>5</v>
      </c>
      <c r="M5" s="52">
        <f t="shared" si="4"/>
        <v>6</v>
      </c>
      <c r="N5" s="52">
        <f t="shared" si="5"/>
        <v>10</v>
      </c>
      <c r="O5" s="52" t="str">
        <f t="shared" si="6"/>
        <v/>
      </c>
      <c r="P5" s="52" t="str">
        <f t="shared" si="7"/>
        <v/>
      </c>
      <c r="Q5" s="52" t="str">
        <f t="shared" si="8"/>
        <v/>
      </c>
      <c r="R5" s="52" t="str">
        <f t="shared" si="9"/>
        <v/>
      </c>
      <c r="S5" s="69">
        <f t="shared" ref="S5:S30" si="10">IF(COUNTBLANK(A5)=1,"",IF($U$2=1,L5,IF($U$2=2,SUM(L5:M5),IF($U$2=3,SUM(L5:N5),IF($U$2=4,SUM(L5:O5),IF($U$2=5,SUM(L5:P5),SUM(L5:Q5)))))))</f>
        <v>11</v>
      </c>
      <c r="T5" s="70">
        <f t="shared" si="0"/>
        <v>5</v>
      </c>
      <c r="U5" s="74" t="s">
        <v>353</v>
      </c>
    </row>
    <row r="6" spans="1:21">
      <c r="A6" s="68" t="str">
        <f>IF(ISBLANK(Inscription!A5),"",Inscription!A5)</f>
        <v>MONTE Olivier</v>
      </c>
      <c r="B6" s="68">
        <f>IF(ISBLANK(Inscription!B5),"",Inscription!B5)</f>
        <v>420</v>
      </c>
      <c r="C6" s="52">
        <f>IF(ISBLANK('M1'!$H6),"",'M1'!$H6)</f>
        <v>6</v>
      </c>
      <c r="D6" s="52">
        <f>IF(ISBLANK('M2'!$H6),"",'M2'!$H6)</f>
        <v>3</v>
      </c>
      <c r="E6" s="52">
        <f>IF(ISBLANK('M3'!$H6),"",'M3'!$H6)</f>
        <v>10</v>
      </c>
      <c r="F6" s="52" t="str">
        <f>IF(ISBLANK('M4'!$H6),"",'M4'!$H6)</f>
        <v/>
      </c>
      <c r="G6" s="52" t="str">
        <f>IF(ISBLANK('M5'!$H6),"",'M5'!$H6)</f>
        <v/>
      </c>
      <c r="H6" s="52" t="str">
        <f>IF(ISBLANK('M6'!$H6),"",'M6'!$H6)</f>
        <v/>
      </c>
      <c r="I6" s="52" t="str">
        <f>IF(ISBLANK('M7'!$H6),"",'M7'!$H6)</f>
        <v/>
      </c>
      <c r="J6" s="52">
        <f t="shared" si="1"/>
        <v>3</v>
      </c>
      <c r="K6" s="52">
        <f t="shared" si="2"/>
        <v>9</v>
      </c>
      <c r="L6" s="52">
        <f t="shared" si="3"/>
        <v>3</v>
      </c>
      <c r="M6" s="52">
        <f t="shared" si="4"/>
        <v>6</v>
      </c>
      <c r="N6" s="52">
        <f t="shared" si="5"/>
        <v>10</v>
      </c>
      <c r="O6" s="52" t="str">
        <f t="shared" si="6"/>
        <v/>
      </c>
      <c r="P6" s="52" t="str">
        <f t="shared" si="7"/>
        <v/>
      </c>
      <c r="Q6" s="52" t="str">
        <f t="shared" si="8"/>
        <v/>
      </c>
      <c r="R6" s="52" t="str">
        <f t="shared" si="9"/>
        <v/>
      </c>
      <c r="S6" s="69">
        <f t="shared" si="10"/>
        <v>9</v>
      </c>
      <c r="T6" s="70">
        <f t="shared" si="0"/>
        <v>3</v>
      </c>
      <c r="U6" s="51">
        <f>MAX(J3:J30)</f>
        <v>3</v>
      </c>
    </row>
    <row r="7" spans="1:21">
      <c r="A7" s="68" t="str">
        <f>IF(ISBLANK(Inscription!A6),"",Inscription!A6)</f>
        <v>FINOT Xavier</v>
      </c>
      <c r="B7" s="68">
        <f>IF(ISBLANK(Inscription!B6),"",Inscription!B6)</f>
        <v>505</v>
      </c>
      <c r="C7" s="52">
        <f>IF(ISBLANK('M1'!$H7),"",'M1'!$H7)</f>
        <v>4</v>
      </c>
      <c r="D7" s="52">
        <f>IF(ISBLANK('M2'!$H7),"",'M2'!$H7)</f>
        <v>8</v>
      </c>
      <c r="E7" s="52">
        <f>IF(ISBLANK('M3'!$H7),"",'M3'!$H7)</f>
        <v>10</v>
      </c>
      <c r="F7" s="52" t="str">
        <f>IF(ISBLANK('M4'!$H7),"",'M4'!$H7)</f>
        <v/>
      </c>
      <c r="G7" s="52" t="str">
        <f>IF(ISBLANK('M5'!$H7),"",'M5'!$H7)</f>
        <v/>
      </c>
      <c r="H7" s="52" t="str">
        <f>IF(ISBLANK('M6'!$H7),"",'M6'!$H7)</f>
        <v/>
      </c>
      <c r="I7" s="52" t="str">
        <f>IF(ISBLANK('M7'!$H7),"",'M7'!$H7)</f>
        <v/>
      </c>
      <c r="J7" s="52">
        <f t="shared" si="1"/>
        <v>3</v>
      </c>
      <c r="K7" s="52">
        <f t="shared" si="2"/>
        <v>9</v>
      </c>
      <c r="L7" s="52">
        <f t="shared" si="3"/>
        <v>4</v>
      </c>
      <c r="M7" s="52">
        <f t="shared" si="4"/>
        <v>8</v>
      </c>
      <c r="N7" s="52">
        <f t="shared" si="5"/>
        <v>10</v>
      </c>
      <c r="O7" s="52" t="str">
        <f t="shared" si="6"/>
        <v/>
      </c>
      <c r="P7" s="52" t="str">
        <f t="shared" si="7"/>
        <v/>
      </c>
      <c r="Q7" s="52" t="str">
        <f t="shared" si="8"/>
        <v/>
      </c>
      <c r="R7" s="52" t="str">
        <f t="shared" si="9"/>
        <v/>
      </c>
      <c r="S7" s="69">
        <f t="shared" si="10"/>
        <v>12</v>
      </c>
      <c r="T7" s="70">
        <f t="shared" si="0"/>
        <v>6</v>
      </c>
    </row>
    <row r="8" spans="1:21">
      <c r="A8" s="68" t="str">
        <f>IF(ISBLANK(Inscription!A7),"",Inscription!A7)</f>
        <v>HYOUNET Jean-Luc</v>
      </c>
      <c r="B8" s="68">
        <f>IF(ISBLANK(Inscription!B7),"",Inscription!B7)</f>
        <v>505</v>
      </c>
      <c r="C8" s="52">
        <f>IF(ISBLANK('M1'!$H8),"",'M1'!$H8)</f>
        <v>2</v>
      </c>
      <c r="D8" s="52">
        <f>IF(ISBLANK('M2'!$H8),"",'M2'!$H8)</f>
        <v>1</v>
      </c>
      <c r="E8" s="52">
        <f>IF(ISBLANK('M3'!$H8),"",'M3'!$H8)</f>
        <v>10</v>
      </c>
      <c r="F8" s="52" t="str">
        <f>IF(ISBLANK('M4'!$H8),"",'M4'!$H8)</f>
        <v/>
      </c>
      <c r="G8" s="52" t="str">
        <f>IF(ISBLANK('M5'!$H8),"",'M5'!$H8)</f>
        <v/>
      </c>
      <c r="H8" s="52" t="str">
        <f>IF(ISBLANK('M6'!$H8),"",'M6'!$H8)</f>
        <v/>
      </c>
      <c r="I8" s="52" t="str">
        <f>IF(ISBLANK('M7'!$H8),"",'M7'!$H8)</f>
        <v/>
      </c>
      <c r="J8" s="52">
        <f t="shared" si="1"/>
        <v>3</v>
      </c>
      <c r="K8" s="52">
        <f t="shared" si="2"/>
        <v>9</v>
      </c>
      <c r="L8" s="52">
        <f t="shared" si="3"/>
        <v>1</v>
      </c>
      <c r="M8" s="52">
        <f t="shared" si="4"/>
        <v>2</v>
      </c>
      <c r="N8" s="52">
        <f t="shared" si="5"/>
        <v>10</v>
      </c>
      <c r="O8" s="52" t="str">
        <f t="shared" si="6"/>
        <v/>
      </c>
      <c r="P8" s="52" t="str">
        <f t="shared" si="7"/>
        <v/>
      </c>
      <c r="Q8" s="52" t="str">
        <f t="shared" si="8"/>
        <v/>
      </c>
      <c r="R8" s="52" t="str">
        <f t="shared" si="9"/>
        <v/>
      </c>
      <c r="S8" s="69">
        <f t="shared" si="10"/>
        <v>3</v>
      </c>
      <c r="T8" s="70">
        <f t="shared" si="0"/>
        <v>1</v>
      </c>
    </row>
    <row r="9" spans="1:21">
      <c r="A9" s="68" t="str">
        <f>IF(ISBLANK(Inscription!A8),"",Inscription!A8)</f>
        <v>MONTENOT Laurent</v>
      </c>
      <c r="B9" s="68" t="str">
        <f>IF(ISBLANK(Inscription!B8),"",Inscription!B8)</f>
        <v>LASER</v>
      </c>
      <c r="C9" s="52">
        <f>IF(ISBLANK('M1'!$H9),"",'M1'!$H9)</f>
        <v>1</v>
      </c>
      <c r="D9" s="52">
        <f>IF(ISBLANK('M2'!$H9),"",'M2'!$H9)</f>
        <v>7</v>
      </c>
      <c r="E9" s="52">
        <f>IF(ISBLANK('M3'!$H9),"",'M3'!$H9)</f>
        <v>10</v>
      </c>
      <c r="F9" s="52" t="str">
        <f>IF(ISBLANK('M4'!$H9),"",'M4'!$H9)</f>
        <v/>
      </c>
      <c r="G9" s="52" t="str">
        <f>IF(ISBLANK('M5'!$H9),"",'M5'!$H9)</f>
        <v/>
      </c>
      <c r="H9" s="52" t="str">
        <f>IF(ISBLANK('M6'!$H9),"",'M6'!$H9)</f>
        <v/>
      </c>
      <c r="I9" s="52" t="str">
        <f>IF(ISBLANK('M7'!$H9),"",'M7'!$H9)</f>
        <v/>
      </c>
      <c r="J9" s="52">
        <f t="shared" si="1"/>
        <v>3</v>
      </c>
      <c r="K9" s="52">
        <f t="shared" si="2"/>
        <v>9</v>
      </c>
      <c r="L9" s="52">
        <f t="shared" si="3"/>
        <v>1</v>
      </c>
      <c r="M9" s="52">
        <f t="shared" si="4"/>
        <v>7</v>
      </c>
      <c r="N9" s="52">
        <f t="shared" si="5"/>
        <v>10</v>
      </c>
      <c r="O9" s="52" t="str">
        <f t="shared" si="6"/>
        <v/>
      </c>
      <c r="P9" s="52" t="str">
        <f t="shared" si="7"/>
        <v/>
      </c>
      <c r="Q9" s="52" t="str">
        <f t="shared" si="8"/>
        <v/>
      </c>
      <c r="R9" s="52" t="str">
        <f t="shared" si="9"/>
        <v/>
      </c>
      <c r="S9" s="69">
        <f t="shared" si="10"/>
        <v>8</v>
      </c>
      <c r="T9" s="70">
        <f t="shared" si="0"/>
        <v>2</v>
      </c>
    </row>
    <row r="10" spans="1:21">
      <c r="A10" s="68" t="str">
        <f>IF(ISBLANK(Inscription!A9),"",Inscription!A9)</f>
        <v>CHAMPEL Anne et Martin</v>
      </c>
      <c r="B10" s="68">
        <f>IF(ISBLANK(Inscription!B9),"",Inscription!B9)</f>
        <v>470</v>
      </c>
      <c r="C10" s="52">
        <f>IF(ISBLANK('M1'!$H10),"",'M1'!$H10)</f>
        <v>3</v>
      </c>
      <c r="D10" s="52">
        <f>IF(ISBLANK('M2'!$H10),"",'M2'!$H10)</f>
        <v>9</v>
      </c>
      <c r="E10" s="52">
        <f>IF(ISBLANK('M3'!$H10),"",'M3'!$H10)</f>
        <v>10</v>
      </c>
      <c r="F10" s="52" t="str">
        <f>IF(ISBLANK('M4'!$H10),"",'M4'!$H10)</f>
        <v/>
      </c>
      <c r="G10" s="52" t="str">
        <f>IF(ISBLANK('M5'!$H10),"",'M5'!$H10)</f>
        <v/>
      </c>
      <c r="H10" s="52" t="str">
        <f>IF(ISBLANK('M6'!$H10),"",'M6'!$H10)</f>
        <v/>
      </c>
      <c r="I10" s="52" t="str">
        <f>IF(ISBLANK('M7'!$H10),"",'M7'!$H10)</f>
        <v/>
      </c>
      <c r="J10" s="52">
        <f t="shared" si="1"/>
        <v>3</v>
      </c>
      <c r="K10" s="52">
        <f t="shared" si="2"/>
        <v>9</v>
      </c>
      <c r="L10" s="52">
        <f t="shared" si="3"/>
        <v>3</v>
      </c>
      <c r="M10" s="52">
        <f t="shared" si="4"/>
        <v>9</v>
      </c>
      <c r="N10" s="52">
        <f t="shared" si="5"/>
        <v>10</v>
      </c>
      <c r="O10" s="52" t="str">
        <f t="shared" si="6"/>
        <v/>
      </c>
      <c r="P10" s="52" t="str">
        <f t="shared" si="7"/>
        <v/>
      </c>
      <c r="Q10" s="52" t="str">
        <f t="shared" si="8"/>
        <v/>
      </c>
      <c r="R10" s="52" t="str">
        <f t="shared" si="9"/>
        <v/>
      </c>
      <c r="S10" s="69">
        <f t="shared" si="10"/>
        <v>12</v>
      </c>
      <c r="T10" s="70">
        <f t="shared" si="0"/>
        <v>6</v>
      </c>
    </row>
    <row r="11" spans="1:21">
      <c r="A11" s="68" t="str">
        <f>IF(ISBLANK(Inscription!A10),"",Inscription!A10)</f>
        <v>Leconte Eric</v>
      </c>
      <c r="B11" s="68" t="str">
        <f>IF(ISBLANK(Inscription!B10),"",Inscription!B10)</f>
        <v>LASER VAGO DACRON</v>
      </c>
      <c r="C11" s="52">
        <f>IF(ISBLANK('M1'!$H11),"",'M1'!$H11)</f>
        <v>8</v>
      </c>
      <c r="D11" s="52">
        <f>IF(ISBLANK('M2'!$H11),"",'M2'!$H11)</f>
        <v>5</v>
      </c>
      <c r="E11" s="52">
        <f>IF(ISBLANK('M3'!$H11),"",'M3'!$H11)</f>
        <v>10</v>
      </c>
      <c r="F11" s="52" t="str">
        <f>IF(ISBLANK('M4'!$H11),"",'M4'!$H11)</f>
        <v/>
      </c>
      <c r="G11" s="52" t="str">
        <f>IF(ISBLANK('M5'!$H11),"",'M5'!$H11)</f>
        <v/>
      </c>
      <c r="H11" s="52" t="str">
        <f>IF(ISBLANK('M6'!$H11),"",'M6'!$H11)</f>
        <v/>
      </c>
      <c r="I11" s="52" t="str">
        <f>IF(ISBLANK('M7'!$H11),"",'M7'!$H11)</f>
        <v/>
      </c>
      <c r="J11" s="52">
        <f t="shared" si="1"/>
        <v>3</v>
      </c>
      <c r="K11" s="52">
        <f t="shared" si="2"/>
        <v>9</v>
      </c>
      <c r="L11" s="52">
        <f t="shared" ref="L11:L30" si="11">IF(COUNTBLANK(A11)=1,"",IF(J11&gt;=1,SMALL(C11:I11,1),K11))</f>
        <v>5</v>
      </c>
      <c r="M11" s="52">
        <f t="shared" si="4"/>
        <v>8</v>
      </c>
      <c r="N11" s="52">
        <f t="shared" si="5"/>
        <v>10</v>
      </c>
      <c r="O11" s="52" t="str">
        <f t="shared" si="6"/>
        <v/>
      </c>
      <c r="P11" s="52" t="str">
        <f t="shared" si="7"/>
        <v/>
      </c>
      <c r="Q11" s="52" t="str">
        <f t="shared" si="8"/>
        <v/>
      </c>
      <c r="R11" s="52" t="str">
        <f t="shared" si="9"/>
        <v/>
      </c>
      <c r="S11" s="69">
        <f t="shared" si="10"/>
        <v>13</v>
      </c>
      <c r="T11" s="70">
        <f t="shared" si="0"/>
        <v>8</v>
      </c>
    </row>
    <row r="12" spans="1:21">
      <c r="A12" s="68" t="str">
        <f>IF(ISBLANK(Inscription!A11),"",Inscription!A11)</f>
        <v/>
      </c>
      <c r="B12" s="68" t="str">
        <f>IF(ISBLANK(Inscription!B11),"",Inscription!B11)</f>
        <v/>
      </c>
      <c r="C12" s="52" t="str">
        <f>IF(ISBLANK('M1'!$H12),"",'M1'!$H12)</f>
        <v/>
      </c>
      <c r="D12" s="52" t="str">
        <f>IF(ISBLANK('M2'!$H12),"",'M2'!$H12)</f>
        <v/>
      </c>
      <c r="E12" s="52">
        <f>IF(ISBLANK('M3'!$H12),"",'M3'!$H12)</f>
        <v>10</v>
      </c>
      <c r="F12" s="52" t="str">
        <f>IF(ISBLANK('M4'!$H12),"",'M4'!$H12)</f>
        <v/>
      </c>
      <c r="G12" s="52" t="str">
        <f>IF(ISBLANK('M5'!$H12),"",'M5'!$H12)</f>
        <v/>
      </c>
      <c r="H12" s="52" t="str">
        <f>IF(ISBLANK('M6'!$H12),"",'M6'!$H12)</f>
        <v/>
      </c>
      <c r="I12" s="52" t="str">
        <f>IF(ISBLANK('M7'!$H12),"",'M7'!$H12)</f>
        <v/>
      </c>
      <c r="J12" s="52" t="str">
        <f t="shared" si="1"/>
        <v/>
      </c>
      <c r="K12" s="52" t="str">
        <f t="shared" si="2"/>
        <v/>
      </c>
      <c r="L12" s="52" t="str">
        <f t="shared" si="11"/>
        <v/>
      </c>
      <c r="M12" s="52" t="e">
        <f t="shared" si="4"/>
        <v>#NUM!</v>
      </c>
      <c r="N12" s="52" t="e">
        <f t="shared" si="5"/>
        <v>#NUM!</v>
      </c>
      <c r="O12" s="52" t="str">
        <f t="shared" si="6"/>
        <v/>
      </c>
      <c r="P12" s="52" t="str">
        <f t="shared" si="7"/>
        <v/>
      </c>
      <c r="Q12" s="52" t="str">
        <f t="shared" si="8"/>
        <v/>
      </c>
      <c r="R12" s="52" t="str">
        <f t="shared" si="9"/>
        <v/>
      </c>
      <c r="S12" s="69" t="str">
        <f t="shared" si="10"/>
        <v/>
      </c>
      <c r="T12" s="70" t="str">
        <f t="shared" si="0"/>
        <v/>
      </c>
    </row>
    <row r="13" spans="1:21">
      <c r="A13" s="68" t="str">
        <f>IF(ISBLANK(Inscription!A12),"",Inscription!A12)</f>
        <v/>
      </c>
      <c r="B13" s="68" t="str">
        <f>IF(ISBLANK(Inscription!B12),"",Inscription!B12)</f>
        <v/>
      </c>
      <c r="C13" s="52" t="str">
        <f>IF(ISBLANK('M1'!$H13),"",'M1'!$H13)</f>
        <v/>
      </c>
      <c r="D13" s="52" t="str">
        <f>IF(ISBLANK('M2'!$H13),"",'M2'!$H13)</f>
        <v/>
      </c>
      <c r="E13" s="52" t="str">
        <f>IF(ISBLANK('M3'!$H13),"",'M3'!$H13)</f>
        <v/>
      </c>
      <c r="F13" s="52" t="str">
        <f>IF(ISBLANK('M4'!$H13),"",'M4'!$H13)</f>
        <v/>
      </c>
      <c r="G13" s="52" t="str">
        <f>IF(ISBLANK('M5'!$H13),"",'M5'!$H13)</f>
        <v/>
      </c>
      <c r="H13" s="52" t="str">
        <f>IF(ISBLANK('M6'!$H13),"",'M6'!$H13)</f>
        <v/>
      </c>
      <c r="I13" s="52" t="str">
        <f>IF(ISBLANK('M7'!$H13),"",'M7'!$H13)</f>
        <v/>
      </c>
      <c r="J13" s="52" t="str">
        <f t="shared" si="1"/>
        <v/>
      </c>
      <c r="K13" s="52" t="str">
        <f t="shared" si="2"/>
        <v/>
      </c>
      <c r="L13" s="52" t="str">
        <f t="shared" si="11"/>
        <v/>
      </c>
      <c r="M13" s="52" t="e">
        <f t="shared" si="4"/>
        <v>#NUM!</v>
      </c>
      <c r="N13" s="52" t="e">
        <f t="shared" si="5"/>
        <v>#NUM!</v>
      </c>
      <c r="O13" s="52" t="str">
        <f t="shared" si="6"/>
        <v/>
      </c>
      <c r="P13" s="52" t="str">
        <f t="shared" si="7"/>
        <v/>
      </c>
      <c r="Q13" s="52" t="str">
        <f t="shared" si="8"/>
        <v/>
      </c>
      <c r="R13" s="52" t="str">
        <f t="shared" si="9"/>
        <v/>
      </c>
      <c r="S13" s="69" t="str">
        <f t="shared" si="10"/>
        <v/>
      </c>
      <c r="T13" s="70" t="str">
        <f t="shared" si="0"/>
        <v/>
      </c>
    </row>
    <row r="14" spans="1:21">
      <c r="A14" s="68" t="str">
        <f>IF(ISBLANK(Inscription!A13),"",Inscription!A13)</f>
        <v/>
      </c>
      <c r="B14" s="68" t="str">
        <f>IF(ISBLANK(Inscription!B13),"",Inscription!B13)</f>
        <v/>
      </c>
      <c r="C14" s="52" t="str">
        <f>IF(ISBLANK('M1'!$H14),"",'M1'!$H14)</f>
        <v/>
      </c>
      <c r="D14" s="52" t="str">
        <f>IF(ISBLANK('M2'!$H14),"",'M2'!$H14)</f>
        <v/>
      </c>
      <c r="E14" s="52" t="str">
        <f>IF(ISBLANK('M3'!$H14),"",'M3'!$H14)</f>
        <v/>
      </c>
      <c r="F14" s="52" t="str">
        <f>IF(ISBLANK('M4'!$H14),"",'M4'!$H14)</f>
        <v/>
      </c>
      <c r="G14" s="52" t="str">
        <f>IF(ISBLANK('M5'!$H14),"",'M5'!$H14)</f>
        <v/>
      </c>
      <c r="H14" s="52" t="str">
        <f>IF(ISBLANK('M6'!$H14),"",'M6'!$H14)</f>
        <v/>
      </c>
      <c r="I14" s="52" t="str">
        <f>IF(ISBLANK('M7'!$H14),"",'M7'!$H14)</f>
        <v/>
      </c>
      <c r="J14" s="52" t="str">
        <f t="shared" si="1"/>
        <v/>
      </c>
      <c r="K14" s="52" t="str">
        <f t="shared" si="2"/>
        <v/>
      </c>
      <c r="L14" s="52" t="str">
        <f t="shared" si="11"/>
        <v/>
      </c>
      <c r="M14" s="52" t="e">
        <f t="shared" si="4"/>
        <v>#NUM!</v>
      </c>
      <c r="N14" s="52" t="e">
        <f t="shared" si="5"/>
        <v>#NUM!</v>
      </c>
      <c r="O14" s="52" t="str">
        <f t="shared" si="6"/>
        <v/>
      </c>
      <c r="P14" s="52" t="str">
        <f t="shared" si="7"/>
        <v/>
      </c>
      <c r="Q14" s="52" t="str">
        <f t="shared" si="8"/>
        <v/>
      </c>
      <c r="R14" s="52" t="str">
        <f t="shared" si="9"/>
        <v/>
      </c>
      <c r="S14" s="69" t="str">
        <f t="shared" si="10"/>
        <v/>
      </c>
      <c r="T14" s="70" t="str">
        <f t="shared" si="0"/>
        <v/>
      </c>
    </row>
    <row r="15" spans="1:21">
      <c r="A15" s="68" t="str">
        <f>IF(ISBLANK(Inscription!A14),"",Inscription!A14)</f>
        <v/>
      </c>
      <c r="B15" s="68" t="str">
        <f>IF(ISBLANK(Inscription!B14),"",Inscription!B14)</f>
        <v/>
      </c>
      <c r="C15" s="52" t="str">
        <f>IF(ISBLANK('M1'!$H15),"",'M1'!$H15)</f>
        <v/>
      </c>
      <c r="D15" s="52" t="str">
        <f>IF(ISBLANK('M2'!$H15),"",'M2'!$H15)</f>
        <v/>
      </c>
      <c r="E15" s="52" t="str">
        <f>IF(ISBLANK('M3'!$H15),"",'M3'!$H15)</f>
        <v/>
      </c>
      <c r="F15" s="52" t="str">
        <f>IF(ISBLANK('M4'!$H15),"",'M4'!$H15)</f>
        <v/>
      </c>
      <c r="G15" s="52" t="str">
        <f>IF(ISBLANK('M5'!$H15),"",'M5'!$H15)</f>
        <v/>
      </c>
      <c r="H15" s="52" t="str">
        <f>IF(ISBLANK('M6'!$H15),"",'M6'!$H15)</f>
        <v/>
      </c>
      <c r="I15" s="52" t="str">
        <f>IF(ISBLANK('M7'!$H15),"",'M7'!$H15)</f>
        <v/>
      </c>
      <c r="J15" s="52" t="str">
        <f t="shared" si="1"/>
        <v/>
      </c>
      <c r="K15" s="52" t="str">
        <f t="shared" si="2"/>
        <v/>
      </c>
      <c r="L15" s="52" t="str">
        <f t="shared" si="11"/>
        <v/>
      </c>
      <c r="M15" s="52" t="e">
        <f t="shared" si="4"/>
        <v>#NUM!</v>
      </c>
      <c r="N15" s="52" t="e">
        <f t="shared" si="5"/>
        <v>#NUM!</v>
      </c>
      <c r="O15" s="52" t="str">
        <f t="shared" si="6"/>
        <v/>
      </c>
      <c r="P15" s="52" t="str">
        <f t="shared" si="7"/>
        <v/>
      </c>
      <c r="Q15" s="52" t="str">
        <f t="shared" si="8"/>
        <v/>
      </c>
      <c r="R15" s="52" t="str">
        <f t="shared" si="9"/>
        <v/>
      </c>
      <c r="S15" s="69" t="str">
        <f t="shared" si="10"/>
        <v/>
      </c>
      <c r="T15" s="70" t="str">
        <f t="shared" si="0"/>
        <v/>
      </c>
    </row>
    <row r="16" spans="1:21">
      <c r="A16" s="68" t="str">
        <f>IF(ISBLANK(Inscription!A15),"",Inscription!A15)</f>
        <v/>
      </c>
      <c r="B16" s="68" t="str">
        <f>IF(ISBLANK(Inscription!B15),"",Inscription!B15)</f>
        <v/>
      </c>
      <c r="C16" s="52" t="str">
        <f>IF(ISBLANK('M1'!$H16),"",'M1'!$H16)</f>
        <v/>
      </c>
      <c r="D16" s="52" t="str">
        <f>IF(ISBLANK('M2'!$H16),"",'M2'!$H16)</f>
        <v/>
      </c>
      <c r="E16" s="52" t="str">
        <f>IF(ISBLANK('M3'!$H16),"",'M3'!$H16)</f>
        <v/>
      </c>
      <c r="F16" s="52" t="str">
        <f>IF(ISBLANK('M4'!$H16),"",'M4'!$H16)</f>
        <v/>
      </c>
      <c r="G16" s="52" t="str">
        <f>IF(ISBLANK('M5'!$H16),"",'M5'!$H16)</f>
        <v/>
      </c>
      <c r="H16" s="52" t="str">
        <f>IF(ISBLANK('M6'!$H16),"",'M6'!$H16)</f>
        <v/>
      </c>
      <c r="I16" s="52" t="str">
        <f>IF(ISBLANK('M7'!$H16),"",'M7'!$H16)</f>
        <v/>
      </c>
      <c r="J16" s="52" t="str">
        <f t="shared" si="1"/>
        <v/>
      </c>
      <c r="K16" s="52" t="str">
        <f t="shared" si="2"/>
        <v/>
      </c>
      <c r="L16" s="52" t="str">
        <f t="shared" si="11"/>
        <v/>
      </c>
      <c r="M16" s="52" t="e">
        <f t="shared" si="4"/>
        <v>#NUM!</v>
      </c>
      <c r="N16" s="52" t="e">
        <f t="shared" si="5"/>
        <v>#NUM!</v>
      </c>
      <c r="O16" s="52" t="str">
        <f t="shared" si="6"/>
        <v/>
      </c>
      <c r="P16" s="52" t="str">
        <f t="shared" si="7"/>
        <v/>
      </c>
      <c r="Q16" s="52" t="str">
        <f t="shared" si="8"/>
        <v/>
      </c>
      <c r="R16" s="52" t="str">
        <f t="shared" si="9"/>
        <v/>
      </c>
      <c r="S16" s="69" t="str">
        <f t="shared" si="10"/>
        <v/>
      </c>
      <c r="T16" s="70" t="str">
        <f t="shared" si="0"/>
        <v/>
      </c>
    </row>
    <row r="17" spans="1:20">
      <c r="A17" s="68" t="str">
        <f>IF(ISBLANK(Inscription!A16),"",Inscription!A16)</f>
        <v/>
      </c>
      <c r="B17" s="68" t="str">
        <f>IF(ISBLANK(Inscription!B16),"",Inscription!B16)</f>
        <v/>
      </c>
      <c r="C17" s="52" t="str">
        <f>IF(ISBLANK('M1'!$H17),"",'M1'!$H17)</f>
        <v/>
      </c>
      <c r="D17" s="52" t="str">
        <f>IF(ISBLANK('M2'!$H17),"",'M2'!$H17)</f>
        <v/>
      </c>
      <c r="E17" s="52" t="str">
        <f>IF(ISBLANK('M3'!$H17),"",'M3'!$H17)</f>
        <v/>
      </c>
      <c r="F17" s="52" t="str">
        <f>IF(ISBLANK('M4'!$H17),"",'M4'!$H17)</f>
        <v/>
      </c>
      <c r="G17" s="52" t="str">
        <f>IF(ISBLANK('M5'!$H17),"",'M5'!$H17)</f>
        <v/>
      </c>
      <c r="H17" s="52" t="str">
        <f>IF(ISBLANK('M6'!$H17),"",'M6'!$H17)</f>
        <v/>
      </c>
      <c r="I17" s="52" t="str">
        <f>IF(ISBLANK('M7'!$H17),"",'M7'!$H17)</f>
        <v/>
      </c>
      <c r="J17" s="52" t="str">
        <f t="shared" si="1"/>
        <v/>
      </c>
      <c r="K17" s="52" t="str">
        <f t="shared" si="2"/>
        <v/>
      </c>
      <c r="L17" s="52" t="str">
        <f t="shared" si="11"/>
        <v/>
      </c>
      <c r="M17" s="52" t="e">
        <f t="shared" si="4"/>
        <v>#NUM!</v>
      </c>
      <c r="N17" s="52" t="e">
        <f t="shared" si="5"/>
        <v>#NUM!</v>
      </c>
      <c r="O17" s="52" t="str">
        <f t="shared" si="6"/>
        <v/>
      </c>
      <c r="P17" s="52" t="str">
        <f t="shared" si="7"/>
        <v/>
      </c>
      <c r="Q17" s="52" t="str">
        <f t="shared" si="8"/>
        <v/>
      </c>
      <c r="R17" s="52" t="str">
        <f t="shared" si="9"/>
        <v/>
      </c>
      <c r="S17" s="69" t="str">
        <f t="shared" si="10"/>
        <v/>
      </c>
      <c r="T17" s="70" t="str">
        <f t="shared" si="0"/>
        <v/>
      </c>
    </row>
    <row r="18" spans="1:20">
      <c r="A18" s="68" t="str">
        <f>IF(ISBLANK(Inscription!A17),"",Inscription!A17)</f>
        <v/>
      </c>
      <c r="B18" s="68" t="str">
        <f>IF(ISBLANK(Inscription!B17),"",Inscription!B17)</f>
        <v/>
      </c>
      <c r="C18" s="52" t="str">
        <f>IF(ISBLANK('M1'!$H18),"",'M1'!$H18)</f>
        <v/>
      </c>
      <c r="D18" s="52" t="str">
        <f>IF(ISBLANK('M2'!$H18),"",'M2'!$H18)</f>
        <v/>
      </c>
      <c r="E18" s="52" t="str">
        <f>IF(ISBLANK('M3'!$H18),"",'M3'!$H18)</f>
        <v/>
      </c>
      <c r="F18" s="52" t="str">
        <f>IF(ISBLANK('M4'!$H18),"",'M4'!$H18)</f>
        <v/>
      </c>
      <c r="G18" s="52" t="str">
        <f>IF(ISBLANK('M5'!$H18),"",'M5'!$H18)</f>
        <v/>
      </c>
      <c r="H18" s="52" t="str">
        <f>IF(ISBLANK('M6'!$H18),"",'M6'!$H18)</f>
        <v/>
      </c>
      <c r="I18" s="52" t="str">
        <f>IF(ISBLANK('M7'!$H18),"",'M7'!$H18)</f>
        <v/>
      </c>
      <c r="J18" s="52" t="str">
        <f t="shared" si="1"/>
        <v/>
      </c>
      <c r="K18" s="52" t="str">
        <f t="shared" si="2"/>
        <v/>
      </c>
      <c r="L18" s="52" t="str">
        <f t="shared" si="11"/>
        <v/>
      </c>
      <c r="M18" s="52" t="e">
        <f t="shared" si="4"/>
        <v>#NUM!</v>
      </c>
      <c r="N18" s="52" t="e">
        <f t="shared" si="5"/>
        <v>#NUM!</v>
      </c>
      <c r="O18" s="52" t="str">
        <f t="shared" si="6"/>
        <v/>
      </c>
      <c r="P18" s="52" t="str">
        <f t="shared" si="7"/>
        <v/>
      </c>
      <c r="Q18" s="52" t="str">
        <f t="shared" si="8"/>
        <v/>
      </c>
      <c r="R18" s="52" t="str">
        <f t="shared" si="9"/>
        <v/>
      </c>
      <c r="S18" s="69" t="str">
        <f t="shared" si="10"/>
        <v/>
      </c>
      <c r="T18" s="70" t="str">
        <f t="shared" si="0"/>
        <v/>
      </c>
    </row>
    <row r="19" spans="1:20">
      <c r="A19" s="68" t="str">
        <f>IF(ISBLANK(Inscription!A18),"",Inscription!A18)</f>
        <v/>
      </c>
      <c r="B19" s="68" t="str">
        <f>IF(ISBLANK(Inscription!B18),"",Inscription!B18)</f>
        <v/>
      </c>
      <c r="C19" s="52" t="str">
        <f>IF(ISBLANK('M1'!$H19),"",'M1'!$H19)</f>
        <v/>
      </c>
      <c r="D19" s="52" t="str">
        <f>IF(ISBLANK('M2'!$H19),"",'M2'!$H19)</f>
        <v/>
      </c>
      <c r="E19" s="52" t="str">
        <f>IF(ISBLANK('M3'!$H19),"",'M3'!$H19)</f>
        <v/>
      </c>
      <c r="F19" s="52" t="str">
        <f>IF(ISBLANK('M4'!$H19),"",'M4'!$H19)</f>
        <v/>
      </c>
      <c r="G19" s="52" t="str">
        <f>IF(ISBLANK('M5'!$H19),"",'M5'!$H19)</f>
        <v/>
      </c>
      <c r="H19" s="52" t="str">
        <f>IF(ISBLANK('M6'!$H19),"",'M6'!$H19)</f>
        <v/>
      </c>
      <c r="I19" s="52" t="str">
        <f>IF(ISBLANK('M7'!$H19),"",'M7'!$H19)</f>
        <v/>
      </c>
      <c r="J19" s="52" t="str">
        <f t="shared" si="1"/>
        <v/>
      </c>
      <c r="K19" s="52" t="str">
        <f t="shared" si="2"/>
        <v/>
      </c>
      <c r="L19" s="52" t="str">
        <f t="shared" si="11"/>
        <v/>
      </c>
      <c r="M19" s="52" t="e">
        <f t="shared" si="4"/>
        <v>#NUM!</v>
      </c>
      <c r="N19" s="52" t="e">
        <f t="shared" si="5"/>
        <v>#NUM!</v>
      </c>
      <c r="O19" s="52" t="str">
        <f t="shared" si="6"/>
        <v/>
      </c>
      <c r="P19" s="52" t="str">
        <f t="shared" si="7"/>
        <v/>
      </c>
      <c r="Q19" s="52" t="str">
        <f t="shared" si="8"/>
        <v/>
      </c>
      <c r="R19" s="52" t="str">
        <f t="shared" si="9"/>
        <v/>
      </c>
      <c r="S19" s="69" t="str">
        <f t="shared" si="10"/>
        <v/>
      </c>
      <c r="T19" s="70" t="str">
        <f t="shared" si="0"/>
        <v/>
      </c>
    </row>
    <row r="20" spans="1:20">
      <c r="A20" s="68" t="str">
        <f>IF(ISBLANK(Inscription!A19),"",Inscription!A19)</f>
        <v/>
      </c>
      <c r="B20" s="68" t="str">
        <f>IF(ISBLANK(Inscription!B19),"",Inscription!B19)</f>
        <v/>
      </c>
      <c r="C20" s="52" t="str">
        <f>IF(ISBLANK('M1'!$H20),"",'M1'!$H20)</f>
        <v/>
      </c>
      <c r="D20" s="52" t="str">
        <f>IF(ISBLANK('M2'!$H20),"",'M2'!$H20)</f>
        <v/>
      </c>
      <c r="E20" s="52" t="str">
        <f>IF(ISBLANK('M3'!$H20),"",'M3'!$H20)</f>
        <v/>
      </c>
      <c r="F20" s="52" t="str">
        <f>IF(ISBLANK('M4'!$H20),"",'M4'!$H20)</f>
        <v/>
      </c>
      <c r="G20" s="52" t="str">
        <f>IF(ISBLANK('M5'!$H20),"",'M5'!$H20)</f>
        <v/>
      </c>
      <c r="H20" s="52" t="str">
        <f>IF(ISBLANK('M6'!$H20),"",'M6'!$H20)</f>
        <v/>
      </c>
      <c r="I20" s="52" t="str">
        <f>IF(ISBLANK('M7'!$H20),"",'M7'!$H20)</f>
        <v/>
      </c>
      <c r="J20" s="52" t="str">
        <f t="shared" si="1"/>
        <v/>
      </c>
      <c r="K20" s="52" t="str">
        <f t="shared" si="2"/>
        <v/>
      </c>
      <c r="L20" s="52" t="str">
        <f t="shared" si="11"/>
        <v/>
      </c>
      <c r="M20" s="52" t="e">
        <f t="shared" si="4"/>
        <v>#NUM!</v>
      </c>
      <c r="N20" s="52" t="e">
        <f t="shared" si="5"/>
        <v>#NUM!</v>
      </c>
      <c r="O20" s="52" t="str">
        <f t="shared" si="6"/>
        <v/>
      </c>
      <c r="P20" s="52" t="str">
        <f t="shared" si="7"/>
        <v/>
      </c>
      <c r="Q20" s="52" t="str">
        <f t="shared" si="8"/>
        <v/>
      </c>
      <c r="R20" s="52" t="str">
        <f t="shared" si="9"/>
        <v/>
      </c>
      <c r="S20" s="69" t="str">
        <f t="shared" si="10"/>
        <v/>
      </c>
      <c r="T20" s="70" t="str">
        <f t="shared" si="0"/>
        <v/>
      </c>
    </row>
    <row r="21" spans="1:20">
      <c r="A21" s="68" t="str">
        <f>IF(ISBLANK(Inscription!A20),"",Inscription!A20)</f>
        <v/>
      </c>
      <c r="B21" s="68" t="str">
        <f>IF(ISBLANK(Inscription!B20),"",Inscription!B20)</f>
        <v/>
      </c>
      <c r="C21" s="52" t="str">
        <f>IF(ISBLANK('M1'!$H21),"",'M1'!$H21)</f>
        <v/>
      </c>
      <c r="D21" s="52" t="str">
        <f>IF(ISBLANK('M2'!$H21),"",'M2'!$H21)</f>
        <v/>
      </c>
      <c r="E21" s="52" t="str">
        <f>IF(ISBLANK('M3'!$H21),"",'M3'!$H21)</f>
        <v/>
      </c>
      <c r="F21" s="52" t="str">
        <f>IF(ISBLANK('M4'!$H21),"",'M4'!$H21)</f>
        <v/>
      </c>
      <c r="G21" s="52" t="str">
        <f>IF(ISBLANK('M5'!$H21),"",'M5'!$H21)</f>
        <v/>
      </c>
      <c r="H21" s="52" t="str">
        <f>IF(ISBLANK('M6'!$H21),"",'M6'!$H21)</f>
        <v/>
      </c>
      <c r="I21" s="52" t="str">
        <f>IF(ISBLANK('M7'!$H21),"",'M7'!$H21)</f>
        <v/>
      </c>
      <c r="J21" s="52" t="str">
        <f t="shared" si="1"/>
        <v/>
      </c>
      <c r="K21" s="52" t="str">
        <f t="shared" si="2"/>
        <v/>
      </c>
      <c r="L21" s="52" t="str">
        <f t="shared" si="11"/>
        <v/>
      </c>
      <c r="M21" s="52" t="e">
        <f t="shared" si="4"/>
        <v>#NUM!</v>
      </c>
      <c r="N21" s="52" t="e">
        <f t="shared" si="5"/>
        <v>#NUM!</v>
      </c>
      <c r="O21" s="52" t="str">
        <f t="shared" si="6"/>
        <v/>
      </c>
      <c r="P21" s="52" t="str">
        <f t="shared" si="7"/>
        <v/>
      </c>
      <c r="Q21" s="52" t="str">
        <f t="shared" si="8"/>
        <v/>
      </c>
      <c r="R21" s="52" t="str">
        <f t="shared" si="9"/>
        <v/>
      </c>
      <c r="S21" s="69" t="str">
        <f t="shared" si="10"/>
        <v/>
      </c>
      <c r="T21" s="70" t="str">
        <f t="shared" si="0"/>
        <v/>
      </c>
    </row>
    <row r="22" spans="1:20">
      <c r="A22" s="68" t="str">
        <f>IF(ISBLANK(Inscription!A21),"",Inscription!A21)</f>
        <v/>
      </c>
      <c r="B22" s="68" t="str">
        <f>IF(ISBLANK(Inscription!B21),"",Inscription!B21)</f>
        <v/>
      </c>
      <c r="C22" s="52" t="str">
        <f>IF(ISBLANK('M1'!$H22),"",'M1'!$H22)</f>
        <v/>
      </c>
      <c r="D22" s="52" t="str">
        <f>IF(ISBLANK('M2'!$H22),"",'M2'!$H22)</f>
        <v/>
      </c>
      <c r="E22" s="52" t="str">
        <f>IF(ISBLANK('M3'!$H22),"",'M3'!$H22)</f>
        <v/>
      </c>
      <c r="F22" s="52" t="str">
        <f>IF(ISBLANK('M4'!$H22),"",'M4'!$H22)</f>
        <v/>
      </c>
      <c r="G22" s="52" t="str">
        <f>IF(ISBLANK('M5'!$H22),"",'M5'!$H22)</f>
        <v/>
      </c>
      <c r="H22" s="52" t="str">
        <f>IF(ISBLANK('M6'!$H22),"",'M6'!$H22)</f>
        <v/>
      </c>
      <c r="I22" s="52" t="str">
        <f>IF(ISBLANK('M7'!$H22),"",'M7'!$H22)</f>
        <v/>
      </c>
      <c r="J22" s="52" t="str">
        <f t="shared" si="1"/>
        <v/>
      </c>
      <c r="K22" s="52" t="str">
        <f t="shared" si="2"/>
        <v/>
      </c>
      <c r="L22" s="52" t="str">
        <f t="shared" si="11"/>
        <v/>
      </c>
      <c r="M22" s="52" t="e">
        <f t="shared" si="4"/>
        <v>#NUM!</v>
      </c>
      <c r="N22" s="52" t="e">
        <f t="shared" si="5"/>
        <v>#NUM!</v>
      </c>
      <c r="O22" s="52" t="str">
        <f t="shared" si="6"/>
        <v/>
      </c>
      <c r="P22" s="52" t="str">
        <f t="shared" si="7"/>
        <v/>
      </c>
      <c r="Q22" s="52" t="str">
        <f t="shared" si="8"/>
        <v/>
      </c>
      <c r="R22" s="52" t="str">
        <f t="shared" si="9"/>
        <v/>
      </c>
      <c r="S22" s="69" t="str">
        <f t="shared" si="10"/>
        <v/>
      </c>
      <c r="T22" s="70" t="str">
        <f t="shared" si="0"/>
        <v/>
      </c>
    </row>
    <row r="23" spans="1:20">
      <c r="A23" s="68" t="str">
        <f>IF(ISBLANK(Inscription!A22),"",Inscription!A22)</f>
        <v/>
      </c>
      <c r="B23" s="68" t="str">
        <f>IF(ISBLANK(Inscription!B22),"",Inscription!B22)</f>
        <v/>
      </c>
      <c r="C23" s="52" t="str">
        <f>IF(ISBLANK('M1'!$H23),"",'M1'!$H23)</f>
        <v/>
      </c>
      <c r="D23" s="52" t="str">
        <f>IF(ISBLANK('M2'!$H23),"",'M2'!$H23)</f>
        <v/>
      </c>
      <c r="E23" s="52" t="str">
        <f>IF(ISBLANK('M3'!$H23),"",'M3'!$H23)</f>
        <v/>
      </c>
      <c r="F23" s="52" t="str">
        <f>IF(ISBLANK('M4'!$H23),"",'M4'!$H23)</f>
        <v/>
      </c>
      <c r="G23" s="52" t="str">
        <f>IF(ISBLANK('M5'!$H23),"",'M5'!$H23)</f>
        <v/>
      </c>
      <c r="H23" s="52" t="str">
        <f>IF(ISBLANK('M6'!$H23),"",'M6'!$H23)</f>
        <v/>
      </c>
      <c r="I23" s="52" t="str">
        <f>IF(ISBLANK('M7'!$H23),"",'M7'!$H23)</f>
        <v/>
      </c>
      <c r="J23" s="52" t="str">
        <f t="shared" si="1"/>
        <v/>
      </c>
      <c r="K23" s="52" t="str">
        <f t="shared" si="2"/>
        <v/>
      </c>
      <c r="L23" s="52" t="str">
        <f t="shared" si="11"/>
        <v/>
      </c>
      <c r="M23" s="52" t="e">
        <f t="shared" si="4"/>
        <v>#NUM!</v>
      </c>
      <c r="N23" s="52" t="e">
        <f t="shared" si="5"/>
        <v>#NUM!</v>
      </c>
      <c r="O23" s="52" t="str">
        <f t="shared" si="6"/>
        <v/>
      </c>
      <c r="P23" s="52" t="str">
        <f t="shared" si="7"/>
        <v/>
      </c>
      <c r="Q23" s="52" t="str">
        <f t="shared" si="8"/>
        <v/>
      </c>
      <c r="R23" s="52" t="str">
        <f t="shared" si="9"/>
        <v/>
      </c>
      <c r="S23" s="69" t="str">
        <f t="shared" si="10"/>
        <v/>
      </c>
      <c r="T23" s="70" t="str">
        <f t="shared" si="0"/>
        <v/>
      </c>
    </row>
    <row r="24" spans="1:20">
      <c r="A24" s="68" t="str">
        <f>IF(ISBLANK(Inscription!A23),"",Inscription!A23)</f>
        <v/>
      </c>
      <c r="B24" s="68" t="str">
        <f>IF(ISBLANK(Inscription!B23),"",Inscription!B23)</f>
        <v/>
      </c>
      <c r="C24" s="52" t="str">
        <f>IF(ISBLANK('M1'!$H24),"",'M1'!$H24)</f>
        <v/>
      </c>
      <c r="D24" s="52" t="str">
        <f>IF(ISBLANK('M2'!$H24),"",'M2'!$H24)</f>
        <v/>
      </c>
      <c r="E24" s="52" t="str">
        <f>IF(ISBLANK('M3'!$H24),"",'M3'!$H24)</f>
        <v/>
      </c>
      <c r="F24" s="52" t="str">
        <f>IF(ISBLANK('M4'!$H24),"",'M4'!$H24)</f>
        <v/>
      </c>
      <c r="G24" s="52" t="str">
        <f>IF(ISBLANK('M5'!$H24),"",'M5'!$H24)</f>
        <v/>
      </c>
      <c r="H24" s="52" t="str">
        <f>IF(ISBLANK('M6'!$H24),"",'M6'!$H24)</f>
        <v/>
      </c>
      <c r="I24" s="52" t="str">
        <f>IF(ISBLANK('M7'!$H24),"",'M7'!$H24)</f>
        <v/>
      </c>
      <c r="J24" s="52" t="str">
        <f t="shared" si="1"/>
        <v/>
      </c>
      <c r="K24" s="52" t="str">
        <f t="shared" si="2"/>
        <v/>
      </c>
      <c r="L24" s="52" t="str">
        <f t="shared" si="11"/>
        <v/>
      </c>
      <c r="M24" s="52" t="e">
        <f t="shared" si="4"/>
        <v>#NUM!</v>
      </c>
      <c r="N24" s="52" t="e">
        <f t="shared" si="5"/>
        <v>#NUM!</v>
      </c>
      <c r="O24" s="52" t="str">
        <f t="shared" si="6"/>
        <v/>
      </c>
      <c r="P24" s="52" t="str">
        <f t="shared" si="7"/>
        <v/>
      </c>
      <c r="Q24" s="52" t="str">
        <f t="shared" si="8"/>
        <v/>
      </c>
      <c r="R24" s="52" t="str">
        <f t="shared" si="9"/>
        <v/>
      </c>
      <c r="S24" s="69" t="str">
        <f t="shared" si="10"/>
        <v/>
      </c>
      <c r="T24" s="70" t="str">
        <f t="shared" si="0"/>
        <v/>
      </c>
    </row>
    <row r="25" spans="1:20">
      <c r="A25" s="68" t="str">
        <f>IF(ISBLANK(Inscription!A24),"",Inscription!A24)</f>
        <v/>
      </c>
      <c r="B25" s="68" t="str">
        <f>IF(ISBLANK(Inscription!B24),"",Inscription!B24)</f>
        <v/>
      </c>
      <c r="C25" s="52" t="str">
        <f>IF(ISBLANK('M1'!$H25),"",'M1'!$H25)</f>
        <v/>
      </c>
      <c r="D25" s="52" t="str">
        <f>IF(ISBLANK('M2'!$H25),"",'M2'!$H25)</f>
        <v/>
      </c>
      <c r="E25" s="52" t="str">
        <f>IF(ISBLANK('M3'!$H25),"",'M3'!$H25)</f>
        <v/>
      </c>
      <c r="F25" s="52" t="str">
        <f>IF(ISBLANK('M4'!$H25),"",'M4'!$H25)</f>
        <v/>
      </c>
      <c r="G25" s="52" t="str">
        <f>IF(ISBLANK('M5'!$H25),"",'M5'!$H25)</f>
        <v/>
      </c>
      <c r="H25" s="52" t="str">
        <f>IF(ISBLANK('M6'!$H25),"",'M6'!$H25)</f>
        <v/>
      </c>
      <c r="I25" s="52" t="str">
        <f>IF(ISBLANK('M7'!$H25),"",'M7'!$H25)</f>
        <v/>
      </c>
      <c r="J25" s="52" t="str">
        <f t="shared" si="1"/>
        <v/>
      </c>
      <c r="K25" s="52" t="str">
        <f t="shared" si="2"/>
        <v/>
      </c>
      <c r="L25" s="52" t="str">
        <f t="shared" si="11"/>
        <v/>
      </c>
      <c r="M25" s="52" t="e">
        <f t="shared" si="4"/>
        <v>#NUM!</v>
      </c>
      <c r="N25" s="52" t="e">
        <f t="shared" si="5"/>
        <v>#NUM!</v>
      </c>
      <c r="O25" s="52" t="str">
        <f t="shared" si="6"/>
        <v/>
      </c>
      <c r="P25" s="52" t="str">
        <f t="shared" si="7"/>
        <v/>
      </c>
      <c r="Q25" s="52" t="str">
        <f t="shared" si="8"/>
        <v/>
      </c>
      <c r="R25" s="52" t="str">
        <f t="shared" si="9"/>
        <v/>
      </c>
      <c r="S25" s="69" t="str">
        <f t="shared" si="10"/>
        <v/>
      </c>
      <c r="T25" s="70" t="str">
        <f t="shared" si="0"/>
        <v/>
      </c>
    </row>
    <row r="26" spans="1:20">
      <c r="A26" s="68" t="str">
        <f>IF(ISBLANK(Inscription!A25),"",Inscription!A25)</f>
        <v/>
      </c>
      <c r="B26" s="68" t="str">
        <f>IF(ISBLANK(Inscription!B25),"",Inscription!B25)</f>
        <v/>
      </c>
      <c r="C26" s="52" t="str">
        <f>IF(ISBLANK('M1'!$H26),"",'M1'!$H26)</f>
        <v/>
      </c>
      <c r="D26" s="52" t="str">
        <f>IF(ISBLANK('M2'!$H26),"",'M2'!$H26)</f>
        <v/>
      </c>
      <c r="E26" s="52" t="str">
        <f>IF(ISBLANK('M3'!$H26),"",'M3'!$H26)</f>
        <v/>
      </c>
      <c r="F26" s="52" t="str">
        <f>IF(ISBLANK('M4'!$H26),"",'M4'!$H26)</f>
        <v/>
      </c>
      <c r="G26" s="52" t="str">
        <f>IF(ISBLANK('M5'!$H26),"",'M5'!$H26)</f>
        <v/>
      </c>
      <c r="H26" s="52" t="str">
        <f>IF(ISBLANK('M6'!$H26),"",'M6'!$H26)</f>
        <v/>
      </c>
      <c r="I26" s="52" t="str">
        <f>IF(ISBLANK('M7'!$H26),"",'M7'!$H26)</f>
        <v/>
      </c>
      <c r="J26" s="52" t="str">
        <f t="shared" si="1"/>
        <v/>
      </c>
      <c r="K26" s="52" t="str">
        <f t="shared" si="2"/>
        <v/>
      </c>
      <c r="L26" s="52" t="str">
        <f t="shared" si="11"/>
        <v/>
      </c>
      <c r="M26" s="52" t="e">
        <f t="shared" si="4"/>
        <v>#NUM!</v>
      </c>
      <c r="N26" s="52" t="e">
        <f t="shared" si="5"/>
        <v>#NUM!</v>
      </c>
      <c r="O26" s="52" t="str">
        <f t="shared" si="6"/>
        <v/>
      </c>
      <c r="P26" s="52" t="str">
        <f t="shared" si="7"/>
        <v/>
      </c>
      <c r="Q26" s="52" t="str">
        <f t="shared" si="8"/>
        <v/>
      </c>
      <c r="R26" s="52" t="str">
        <f t="shared" si="9"/>
        <v/>
      </c>
      <c r="S26" s="69" t="str">
        <f t="shared" si="10"/>
        <v/>
      </c>
      <c r="T26" s="70" t="str">
        <f t="shared" si="0"/>
        <v/>
      </c>
    </row>
    <row r="27" spans="1:20">
      <c r="A27" s="68" t="str">
        <f>IF(ISBLANK(Inscription!A26),"",Inscription!A26)</f>
        <v/>
      </c>
      <c r="B27" s="68" t="str">
        <f>IF(ISBLANK(Inscription!B26),"",Inscription!B26)</f>
        <v/>
      </c>
      <c r="C27" s="52" t="str">
        <f>IF(ISBLANK('M1'!$H27),"",'M1'!$H27)</f>
        <v/>
      </c>
      <c r="D27" s="52" t="str">
        <f>IF(ISBLANK('M2'!$H27),"",'M2'!$H27)</f>
        <v/>
      </c>
      <c r="E27" s="52" t="str">
        <f>IF(ISBLANK('M3'!$H27),"",'M3'!$H27)</f>
        <v/>
      </c>
      <c r="F27" s="52" t="str">
        <f>IF(ISBLANK('M4'!$H27),"",'M4'!$H27)</f>
        <v/>
      </c>
      <c r="G27" s="52" t="str">
        <f>IF(ISBLANK('M5'!$H27),"",'M5'!$H27)</f>
        <v/>
      </c>
      <c r="H27" s="52" t="str">
        <f>IF(ISBLANK('M6'!$H27),"",'M6'!$H27)</f>
        <v/>
      </c>
      <c r="I27" s="52" t="str">
        <f>IF(ISBLANK('M7'!$H27),"",'M7'!$H27)</f>
        <v/>
      </c>
      <c r="J27" s="52" t="str">
        <f t="shared" si="1"/>
        <v/>
      </c>
      <c r="K27" s="52" t="str">
        <f t="shared" si="2"/>
        <v/>
      </c>
      <c r="L27" s="52" t="str">
        <f t="shared" si="11"/>
        <v/>
      </c>
      <c r="M27" s="52" t="e">
        <f t="shared" si="4"/>
        <v>#NUM!</v>
      </c>
      <c r="N27" s="52" t="e">
        <f t="shared" si="5"/>
        <v>#NUM!</v>
      </c>
      <c r="O27" s="52" t="str">
        <f t="shared" si="6"/>
        <v/>
      </c>
      <c r="P27" s="52" t="str">
        <f t="shared" si="7"/>
        <v/>
      </c>
      <c r="Q27" s="52" t="str">
        <f t="shared" si="8"/>
        <v/>
      </c>
      <c r="R27" s="52" t="str">
        <f t="shared" si="9"/>
        <v/>
      </c>
      <c r="S27" s="69" t="str">
        <f t="shared" si="10"/>
        <v/>
      </c>
      <c r="T27" s="70" t="str">
        <f t="shared" si="0"/>
        <v/>
      </c>
    </row>
    <row r="28" spans="1:20">
      <c r="A28" s="68" t="str">
        <f>IF(ISBLANK(Inscription!A27),"",Inscription!A27)</f>
        <v/>
      </c>
      <c r="B28" s="68" t="str">
        <f>IF(ISBLANK(Inscription!B27),"",Inscription!B27)</f>
        <v/>
      </c>
      <c r="C28" s="52" t="str">
        <f>IF(ISBLANK('M1'!$H28),"",'M1'!$H28)</f>
        <v/>
      </c>
      <c r="D28" s="52" t="str">
        <f>IF(ISBLANK('M2'!$H28),"",'M2'!$H28)</f>
        <v/>
      </c>
      <c r="E28" s="52" t="str">
        <f>IF(ISBLANK('M3'!$H28),"",'M3'!$H28)</f>
        <v/>
      </c>
      <c r="F28" s="52" t="str">
        <f>IF(ISBLANK('M4'!$H28),"",'M4'!$H28)</f>
        <v/>
      </c>
      <c r="G28" s="52" t="str">
        <f>IF(ISBLANK('M5'!$H28),"",'M5'!$H28)</f>
        <v/>
      </c>
      <c r="H28" s="52" t="str">
        <f>IF(ISBLANK('M6'!$H28),"",'M6'!$H28)</f>
        <v/>
      </c>
      <c r="I28" s="52" t="str">
        <f>IF(ISBLANK('M7'!$H28),"",'M7'!$H28)</f>
        <v/>
      </c>
      <c r="J28" s="52" t="str">
        <f t="shared" si="1"/>
        <v/>
      </c>
      <c r="K28" s="52" t="str">
        <f t="shared" si="2"/>
        <v/>
      </c>
      <c r="L28" s="52" t="str">
        <f t="shared" si="11"/>
        <v/>
      </c>
      <c r="M28" s="52" t="e">
        <f t="shared" si="4"/>
        <v>#NUM!</v>
      </c>
      <c r="N28" s="52" t="e">
        <f t="shared" si="5"/>
        <v>#NUM!</v>
      </c>
      <c r="O28" s="52" t="str">
        <f t="shared" si="6"/>
        <v/>
      </c>
      <c r="P28" s="52" t="str">
        <f t="shared" si="7"/>
        <v/>
      </c>
      <c r="Q28" s="52" t="str">
        <f t="shared" si="8"/>
        <v/>
      </c>
      <c r="R28" s="52" t="str">
        <f t="shared" si="9"/>
        <v/>
      </c>
      <c r="S28" s="69" t="str">
        <f t="shared" si="10"/>
        <v/>
      </c>
      <c r="T28" s="70" t="str">
        <f t="shared" si="0"/>
        <v/>
      </c>
    </row>
    <row r="29" spans="1:20">
      <c r="A29" s="68" t="str">
        <f>IF(ISBLANK(Inscription!A28),"",Inscription!A28)</f>
        <v/>
      </c>
      <c r="B29" s="68" t="str">
        <f>IF(ISBLANK(Inscription!B28),"",Inscription!B28)</f>
        <v/>
      </c>
      <c r="C29" s="52" t="str">
        <f>IF(ISBLANK('M1'!$H29),"",'M1'!$H29)</f>
        <v/>
      </c>
      <c r="D29" s="52" t="str">
        <f>IF(ISBLANK('M2'!$H29),"",'M2'!$H29)</f>
        <v/>
      </c>
      <c r="E29" s="52" t="str">
        <f>IF(ISBLANK('M3'!$H29),"",'M3'!$H29)</f>
        <v/>
      </c>
      <c r="F29" s="52" t="str">
        <f>IF(ISBLANK('M4'!$H29),"",'M4'!$H29)</f>
        <v/>
      </c>
      <c r="G29" s="52" t="str">
        <f>IF(ISBLANK('M5'!$H29),"",'M5'!$H29)</f>
        <v/>
      </c>
      <c r="H29" s="52" t="str">
        <f>IF(ISBLANK('M6'!$H29),"",'M6'!$H29)</f>
        <v/>
      </c>
      <c r="I29" s="52" t="str">
        <f>IF(ISBLANK('M7'!$H29),"",'M7'!$H29)</f>
        <v/>
      </c>
      <c r="J29" s="52" t="str">
        <f t="shared" si="1"/>
        <v/>
      </c>
      <c r="K29" s="52" t="str">
        <f t="shared" si="2"/>
        <v/>
      </c>
      <c r="L29" s="52" t="str">
        <f t="shared" si="11"/>
        <v/>
      </c>
      <c r="M29" s="52" t="e">
        <f t="shared" si="4"/>
        <v>#NUM!</v>
      </c>
      <c r="N29" s="52" t="e">
        <f t="shared" si="5"/>
        <v>#NUM!</v>
      </c>
      <c r="O29" s="52" t="str">
        <f t="shared" si="6"/>
        <v/>
      </c>
      <c r="P29" s="52" t="str">
        <f t="shared" si="7"/>
        <v/>
      </c>
      <c r="Q29" s="52" t="str">
        <f t="shared" si="8"/>
        <v/>
      </c>
      <c r="R29" s="52" t="str">
        <f t="shared" si="9"/>
        <v/>
      </c>
      <c r="S29" s="69" t="str">
        <f t="shared" si="10"/>
        <v/>
      </c>
      <c r="T29" s="70" t="str">
        <f t="shared" si="0"/>
        <v/>
      </c>
    </row>
    <row r="30" spans="1:20">
      <c r="A30" s="68" t="str">
        <f>IF(ISBLANK(Inscription!A29),"",Inscription!A29)</f>
        <v/>
      </c>
      <c r="B30" s="68" t="str">
        <f>IF(ISBLANK(Inscription!B29),"",Inscription!B29)</f>
        <v/>
      </c>
      <c r="C30" s="52" t="str">
        <f>IF(ISBLANK('M1'!$H30),"",'M1'!$H30)</f>
        <v/>
      </c>
      <c r="D30" s="52" t="str">
        <f>IF(ISBLANK('M2'!$H30),"",'M2'!$H30)</f>
        <v/>
      </c>
      <c r="E30" s="52" t="str">
        <f>IF(ISBLANK('M3'!$H30),"",'M3'!$H30)</f>
        <v/>
      </c>
      <c r="F30" s="52" t="str">
        <f>IF(ISBLANK('M4'!$H30),"",'M4'!$H30)</f>
        <v/>
      </c>
      <c r="G30" s="52" t="str">
        <f>IF(ISBLANK('M5'!$H30),"",'M5'!$H30)</f>
        <v/>
      </c>
      <c r="H30" s="52" t="str">
        <f>IF(ISBLANK('M6'!$H30),"",'M6'!$H30)</f>
        <v/>
      </c>
      <c r="I30" s="52" t="str">
        <f>IF(ISBLANK('M7'!$H30),"",'M7'!$H30)</f>
        <v/>
      </c>
      <c r="J30" s="52" t="str">
        <f t="shared" si="1"/>
        <v/>
      </c>
      <c r="K30" s="52" t="str">
        <f t="shared" si="2"/>
        <v/>
      </c>
      <c r="L30" s="52" t="str">
        <f t="shared" si="11"/>
        <v/>
      </c>
      <c r="M30" s="52" t="e">
        <f t="shared" si="4"/>
        <v>#NUM!</v>
      </c>
      <c r="N30" s="52" t="e">
        <f t="shared" si="5"/>
        <v>#NUM!</v>
      </c>
      <c r="O30" s="52" t="str">
        <f t="shared" si="6"/>
        <v/>
      </c>
      <c r="P30" s="52" t="str">
        <f t="shared" si="7"/>
        <v/>
      </c>
      <c r="Q30" s="52" t="str">
        <f t="shared" si="8"/>
        <v/>
      </c>
      <c r="R30" s="52" t="str">
        <f t="shared" si="9"/>
        <v/>
      </c>
      <c r="S30" s="69" t="str">
        <f t="shared" si="10"/>
        <v/>
      </c>
      <c r="T30" s="70" t="str">
        <f t="shared" si="0"/>
        <v/>
      </c>
    </row>
  </sheetData>
  <mergeCells count="1">
    <mergeCell ref="L1:S1"/>
  </mergeCells>
  <phoneticPr fontId="9" type="noConversion"/>
  <pageMargins left="0.7" right="0.7" top="0.75" bottom="0.75" header="0.3" footer="0.3"/>
  <ignoredErrors>
    <ignoredError sqref="C30:J30 L30" emptyCellReference="1"/>
    <ignoredError sqref="T30" unlockedFormula="1" emptyCellReference="1"/>
    <ignoredError sqref="T3:T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M13" sqref="M13"/>
    </sheetView>
  </sheetViews>
  <sheetFormatPr baseColWidth="10" defaultRowHeight="15"/>
  <cols>
    <col min="2" max="2" width="21.7109375" style="9" customWidth="1"/>
    <col min="3" max="3" width="30.85546875" style="9" customWidth="1"/>
    <col min="4" max="9" width="6.28515625" customWidth="1"/>
    <col min="10" max="10" width="6.42578125" customWidth="1"/>
  </cols>
  <sheetData>
    <row r="1" spans="1:11">
      <c r="A1" s="21" t="s">
        <v>340</v>
      </c>
      <c r="B1" s="22" t="s">
        <v>325</v>
      </c>
      <c r="C1" s="22" t="s">
        <v>1</v>
      </c>
      <c r="D1" s="23" t="s">
        <v>330</v>
      </c>
      <c r="E1" s="23" t="s">
        <v>326</v>
      </c>
      <c r="F1" s="23" t="s">
        <v>327</v>
      </c>
      <c r="G1" s="23" t="s">
        <v>331</v>
      </c>
      <c r="H1" s="23" t="s">
        <v>332</v>
      </c>
      <c r="I1" s="23" t="s">
        <v>328</v>
      </c>
      <c r="J1" s="23" t="s">
        <v>329</v>
      </c>
      <c r="K1" s="24" t="s">
        <v>341</v>
      </c>
    </row>
    <row r="2" spans="1:11">
      <c r="A2" s="25">
        <f>synthèse!T8</f>
        <v>1</v>
      </c>
      <c r="B2" s="20" t="str">
        <f>IF(ISBLANK(Inscription!A7),"",Inscription!A7)</f>
        <v>HYOUNET Jean-Luc</v>
      </c>
      <c r="C2" s="20">
        <f>IF(ISBLANK(Inscription!B7),"",Inscription!B7)</f>
        <v>505</v>
      </c>
      <c r="D2" s="10">
        <f>synthèse!C8</f>
        <v>2</v>
      </c>
      <c r="E2" s="10">
        <f>synthèse!D8</f>
        <v>1</v>
      </c>
      <c r="F2" s="10"/>
      <c r="G2" s="10" t="str">
        <f>synthèse!F8</f>
        <v/>
      </c>
      <c r="H2" s="10" t="str">
        <f>synthèse!G8</f>
        <v/>
      </c>
      <c r="I2" s="10" t="str">
        <f>synthèse!H8</f>
        <v/>
      </c>
      <c r="J2" s="10" t="str">
        <f>synthèse!I8</f>
        <v/>
      </c>
      <c r="K2" s="42">
        <f>synthèse!S8</f>
        <v>3</v>
      </c>
    </row>
    <row r="3" spans="1:11">
      <c r="A3" s="25">
        <f>synthèse!T9</f>
        <v>2</v>
      </c>
      <c r="B3" s="20" t="str">
        <f>IF(ISBLANK(Inscription!A8),"",Inscription!A8)</f>
        <v>MONTENOT Laurent</v>
      </c>
      <c r="C3" s="20" t="str">
        <f>IF(ISBLANK(Inscription!B8),"",Inscription!B8)</f>
        <v>LASER</v>
      </c>
      <c r="D3" s="10">
        <f>synthèse!C9</f>
        <v>1</v>
      </c>
      <c r="E3" s="10">
        <f>synthèse!D9</f>
        <v>7</v>
      </c>
      <c r="F3" s="10"/>
      <c r="G3" s="10" t="str">
        <f>synthèse!F9</f>
        <v/>
      </c>
      <c r="H3" s="10" t="str">
        <f>synthèse!G9</f>
        <v/>
      </c>
      <c r="I3" s="10" t="str">
        <f>synthèse!H9</f>
        <v/>
      </c>
      <c r="J3" s="10" t="str">
        <f>synthèse!I9</f>
        <v/>
      </c>
      <c r="K3" s="42">
        <f>synthèse!S9</f>
        <v>8</v>
      </c>
    </row>
    <row r="4" spans="1:11">
      <c r="A4" s="25">
        <f>synthèse!T6</f>
        <v>3</v>
      </c>
      <c r="B4" s="20" t="str">
        <f>IF(ISBLANK(Inscription!A5),"",Inscription!A5)</f>
        <v>MONTE Olivier</v>
      </c>
      <c r="C4" s="20">
        <f>IF(ISBLANK(Inscription!B5),"",Inscription!B5)</f>
        <v>420</v>
      </c>
      <c r="D4" s="10">
        <f>synthèse!C6</f>
        <v>6</v>
      </c>
      <c r="E4" s="10">
        <f>synthèse!D6</f>
        <v>3</v>
      </c>
      <c r="F4" s="10"/>
      <c r="G4" s="10" t="str">
        <f>synthèse!F6</f>
        <v/>
      </c>
      <c r="H4" s="10" t="str">
        <f>synthèse!G6</f>
        <v/>
      </c>
      <c r="I4" s="10" t="str">
        <f>synthèse!H6</f>
        <v/>
      </c>
      <c r="J4" s="10" t="str">
        <f>synthèse!I6</f>
        <v/>
      </c>
      <c r="K4" s="42">
        <f>synthèse!S6</f>
        <v>9</v>
      </c>
    </row>
    <row r="5" spans="1:11">
      <c r="A5" s="25">
        <f>synthèse!T4</f>
        <v>3</v>
      </c>
      <c r="B5" s="20" t="str">
        <f>IF(ISBLANK(Inscription!A3),"",Inscription!A3)</f>
        <v>VALLET Michel</v>
      </c>
      <c r="C5" s="20" t="str">
        <f>IF(ISBLANK(Inscription!B3),"",Inscription!B3)</f>
        <v>LASER</v>
      </c>
      <c r="D5" s="10">
        <f>synthèse!C4</f>
        <v>7</v>
      </c>
      <c r="E5" s="10">
        <f>synthèse!D4</f>
        <v>2</v>
      </c>
      <c r="F5" s="10"/>
      <c r="G5" s="10" t="str">
        <f>synthèse!F4</f>
        <v/>
      </c>
      <c r="H5" s="10" t="str">
        <f>synthèse!G4</f>
        <v/>
      </c>
      <c r="I5" s="10" t="str">
        <f>synthèse!H4</f>
        <v/>
      </c>
      <c r="J5" s="10" t="str">
        <f>synthèse!I4</f>
        <v/>
      </c>
      <c r="K5" s="42">
        <f>synthèse!S4</f>
        <v>9</v>
      </c>
    </row>
    <row r="6" spans="1:11">
      <c r="A6" s="25">
        <f>synthèse!T5</f>
        <v>5</v>
      </c>
      <c r="B6" s="20" t="str">
        <f>IF(ISBLANK(Inscription!A4),"",Inscription!A4)</f>
        <v>BERCEGEAY Franc</v>
      </c>
      <c r="C6" s="20" t="str">
        <f>IF(ISBLANK(Inscription!B4),"",Inscription!B4)</f>
        <v>VENT D'OUEST</v>
      </c>
      <c r="D6" s="10">
        <f>synthèse!C5</f>
        <v>5</v>
      </c>
      <c r="E6" s="10">
        <f>synthèse!D5</f>
        <v>6</v>
      </c>
      <c r="F6" s="10"/>
      <c r="G6" s="10" t="str">
        <f>synthèse!F5</f>
        <v/>
      </c>
      <c r="H6" s="10" t="str">
        <f>synthèse!G5</f>
        <v/>
      </c>
      <c r="I6" s="10" t="str">
        <f>synthèse!H5</f>
        <v/>
      </c>
      <c r="J6" s="10" t="str">
        <f>synthèse!I5</f>
        <v/>
      </c>
      <c r="K6" s="42">
        <f>synthèse!S5</f>
        <v>11</v>
      </c>
    </row>
    <row r="7" spans="1:11">
      <c r="A7" s="25">
        <f>synthèse!T7</f>
        <v>6</v>
      </c>
      <c r="B7" s="20" t="str">
        <f>IF(ISBLANK(Inscription!A6),"",Inscription!A6)</f>
        <v>FINOT Xavier</v>
      </c>
      <c r="C7" s="20">
        <f>IF(ISBLANK(Inscription!B6),"",Inscription!B6)</f>
        <v>505</v>
      </c>
      <c r="D7" s="10">
        <f>synthèse!C7</f>
        <v>4</v>
      </c>
      <c r="E7" s="10">
        <f>synthèse!D7</f>
        <v>8</v>
      </c>
      <c r="F7" s="10"/>
      <c r="G7" s="10" t="str">
        <f>synthèse!F7</f>
        <v/>
      </c>
      <c r="H7" s="10" t="str">
        <f>synthèse!G7</f>
        <v/>
      </c>
      <c r="I7" s="10" t="str">
        <f>synthèse!H7</f>
        <v/>
      </c>
      <c r="J7" s="10" t="str">
        <f>synthèse!I7</f>
        <v/>
      </c>
      <c r="K7" s="42">
        <f>synthèse!S7</f>
        <v>12</v>
      </c>
    </row>
    <row r="8" spans="1:11">
      <c r="A8" s="25">
        <f>synthèse!T10</f>
        <v>6</v>
      </c>
      <c r="B8" s="20" t="str">
        <f>IF(ISBLANK(Inscription!A9),"",Inscription!A9)</f>
        <v>CHAMPEL Anne et Martin</v>
      </c>
      <c r="C8" s="20">
        <f>IF(ISBLANK(Inscription!B9),"",Inscription!B9)</f>
        <v>470</v>
      </c>
      <c r="D8" s="10">
        <f>synthèse!C10</f>
        <v>3</v>
      </c>
      <c r="E8" s="10">
        <f>synthèse!D10</f>
        <v>9</v>
      </c>
      <c r="F8" s="10"/>
      <c r="G8" s="10" t="str">
        <f>synthèse!F10</f>
        <v/>
      </c>
      <c r="H8" s="10" t="str">
        <f>synthèse!G10</f>
        <v/>
      </c>
      <c r="I8" s="10" t="str">
        <f>synthèse!H10</f>
        <v/>
      </c>
      <c r="J8" s="10" t="str">
        <f>synthèse!I10</f>
        <v/>
      </c>
      <c r="K8" s="42">
        <f>synthèse!S10</f>
        <v>12</v>
      </c>
    </row>
    <row r="9" spans="1:11">
      <c r="A9" s="25">
        <f>synthèse!T3</f>
        <v>8</v>
      </c>
      <c r="B9" s="20" t="str">
        <f>IF(ISBLANK(Inscription!A2),"",Inscription!A2)</f>
        <v>HYOUNET Florence</v>
      </c>
      <c r="C9" s="20">
        <f>IF(ISBLANK(Inscription!B2),"",Inscription!B2)</f>
        <v>420</v>
      </c>
      <c r="D9" s="10">
        <f>synthèse!C3</f>
        <v>9</v>
      </c>
      <c r="E9" s="10">
        <f>synthèse!D3</f>
        <v>4</v>
      </c>
      <c r="F9" s="10"/>
      <c r="G9" s="10" t="str">
        <f>synthèse!F3</f>
        <v/>
      </c>
      <c r="H9" s="10" t="str">
        <f>synthèse!G3</f>
        <v/>
      </c>
      <c r="I9" s="10" t="str">
        <f>synthèse!H3</f>
        <v/>
      </c>
      <c r="J9" s="10" t="str">
        <f>synthèse!I3</f>
        <v/>
      </c>
      <c r="K9" s="42">
        <f>synthèse!S3</f>
        <v>13</v>
      </c>
    </row>
    <row r="10" spans="1:11">
      <c r="A10" s="25">
        <f>synthèse!T11</f>
        <v>8</v>
      </c>
      <c r="B10" s="20" t="str">
        <f>IF(ISBLANK(Inscription!A10),"",Inscription!A10)</f>
        <v>Leconte Eric</v>
      </c>
      <c r="C10" s="20" t="str">
        <f>IF(ISBLANK(Inscription!B10),"",Inscription!B10)</f>
        <v>LASER VAGO DACRON</v>
      </c>
      <c r="D10" s="10">
        <f>synthèse!C11</f>
        <v>8</v>
      </c>
      <c r="E10" s="10">
        <f>synthèse!D11</f>
        <v>5</v>
      </c>
      <c r="F10" s="10"/>
      <c r="G10" s="10" t="str">
        <f>synthèse!F11</f>
        <v/>
      </c>
      <c r="H10" s="10" t="str">
        <f>synthèse!G11</f>
        <v/>
      </c>
      <c r="I10" s="10" t="str">
        <f>synthèse!H11</f>
        <v/>
      </c>
      <c r="J10" s="10" t="str">
        <f>synthèse!I11</f>
        <v/>
      </c>
      <c r="K10" s="42">
        <f>synthèse!S11</f>
        <v>13</v>
      </c>
    </row>
    <row r="11" spans="1:11">
      <c r="A11" s="25" t="str">
        <f>synthèse!T12</f>
        <v/>
      </c>
      <c r="B11" s="20" t="str">
        <f>IF(ISBLANK(Inscription!A11),"",Inscription!A11)</f>
        <v/>
      </c>
      <c r="C11" s="20" t="str">
        <f>IF(ISBLANK(Inscription!B11),"",Inscription!B11)</f>
        <v/>
      </c>
      <c r="D11" s="10" t="str">
        <f>synthèse!C12</f>
        <v/>
      </c>
      <c r="E11" s="10" t="str">
        <f>synthèse!D12</f>
        <v/>
      </c>
      <c r="F11" s="10"/>
      <c r="G11" s="10" t="str">
        <f>synthèse!F12</f>
        <v/>
      </c>
      <c r="H11" s="10" t="str">
        <f>synthèse!G12</f>
        <v/>
      </c>
      <c r="I11" s="10" t="str">
        <f>synthèse!H12</f>
        <v/>
      </c>
      <c r="J11" s="10" t="str">
        <f>synthèse!I12</f>
        <v/>
      </c>
      <c r="K11" s="42" t="str">
        <f>synthèse!S12</f>
        <v/>
      </c>
    </row>
    <row r="12" spans="1:11">
      <c r="A12" s="25" t="str">
        <f>synthèse!T13</f>
        <v/>
      </c>
      <c r="B12" s="20" t="str">
        <f>IF(ISBLANK(Inscription!A12),"",Inscription!A12)</f>
        <v/>
      </c>
      <c r="C12" s="20" t="str">
        <f>IF(ISBLANK(Inscription!B12),"",Inscription!B12)</f>
        <v/>
      </c>
      <c r="D12" s="10" t="str">
        <f>synthèse!C13</f>
        <v/>
      </c>
      <c r="E12" s="10" t="str">
        <f>synthèse!D13</f>
        <v/>
      </c>
      <c r="F12" s="10" t="str">
        <f>synthèse!E13</f>
        <v/>
      </c>
      <c r="G12" s="10" t="str">
        <f>synthèse!F13</f>
        <v/>
      </c>
      <c r="H12" s="10" t="str">
        <f>synthèse!G13</f>
        <v/>
      </c>
      <c r="I12" s="10" t="str">
        <f>synthèse!H13</f>
        <v/>
      </c>
      <c r="J12" s="10" t="str">
        <f>synthèse!I13</f>
        <v/>
      </c>
      <c r="K12" s="42" t="str">
        <f>synthèse!S13</f>
        <v/>
      </c>
    </row>
    <row r="13" spans="1:11">
      <c r="A13" s="25" t="str">
        <f>synthèse!T14</f>
        <v/>
      </c>
      <c r="B13" s="20" t="str">
        <f>IF(ISBLANK(Inscription!A13),"",Inscription!A13)</f>
        <v/>
      </c>
      <c r="C13" s="20" t="str">
        <f>IF(ISBLANK(Inscription!B13),"",Inscription!B13)</f>
        <v/>
      </c>
      <c r="D13" s="10" t="str">
        <f>synthèse!C14</f>
        <v/>
      </c>
      <c r="E13" s="10" t="str">
        <f>synthèse!D14</f>
        <v/>
      </c>
      <c r="F13" s="10" t="str">
        <f>synthèse!E14</f>
        <v/>
      </c>
      <c r="G13" s="10" t="str">
        <f>synthèse!F14</f>
        <v/>
      </c>
      <c r="H13" s="10" t="str">
        <f>synthèse!G14</f>
        <v/>
      </c>
      <c r="I13" s="10" t="str">
        <f>synthèse!H14</f>
        <v/>
      </c>
      <c r="J13" s="10" t="str">
        <f>synthèse!I14</f>
        <v/>
      </c>
      <c r="K13" s="42" t="str">
        <f>synthèse!S14</f>
        <v/>
      </c>
    </row>
    <row r="14" spans="1:11">
      <c r="A14" s="25" t="str">
        <f>synthèse!T15</f>
        <v/>
      </c>
      <c r="B14" s="20" t="str">
        <f>IF(ISBLANK(Inscription!A14),"",Inscription!A14)</f>
        <v/>
      </c>
      <c r="C14" s="20" t="str">
        <f>IF(ISBLANK(Inscription!B14),"",Inscription!B14)</f>
        <v/>
      </c>
      <c r="D14" s="10" t="str">
        <f>synthèse!C15</f>
        <v/>
      </c>
      <c r="E14" s="10" t="str">
        <f>synthèse!D15</f>
        <v/>
      </c>
      <c r="F14" s="10" t="str">
        <f>synthèse!E15</f>
        <v/>
      </c>
      <c r="G14" s="10" t="str">
        <f>synthèse!F15</f>
        <v/>
      </c>
      <c r="H14" s="10" t="str">
        <f>synthèse!G15</f>
        <v/>
      </c>
      <c r="I14" s="10" t="str">
        <f>synthèse!H15</f>
        <v/>
      </c>
      <c r="J14" s="10" t="str">
        <f>synthèse!I15</f>
        <v/>
      </c>
      <c r="K14" s="42" t="str">
        <f>synthèse!S15</f>
        <v/>
      </c>
    </row>
    <row r="15" spans="1:11">
      <c r="A15" s="25" t="str">
        <f>synthèse!T16</f>
        <v/>
      </c>
      <c r="B15" s="20" t="str">
        <f>IF(ISBLANK(Inscription!A15),"",Inscription!A15)</f>
        <v/>
      </c>
      <c r="C15" s="20" t="str">
        <f>IF(ISBLANK(Inscription!B15),"",Inscription!B15)</f>
        <v/>
      </c>
      <c r="D15" s="10" t="str">
        <f>synthèse!C16</f>
        <v/>
      </c>
      <c r="E15" s="10" t="str">
        <f>synthèse!D16</f>
        <v/>
      </c>
      <c r="F15" s="10" t="str">
        <f>synthèse!E16</f>
        <v/>
      </c>
      <c r="G15" s="10" t="str">
        <f>synthèse!F16</f>
        <v/>
      </c>
      <c r="H15" s="10" t="str">
        <f>synthèse!G16</f>
        <v/>
      </c>
      <c r="I15" s="10" t="str">
        <f>synthèse!H16</f>
        <v/>
      </c>
      <c r="J15" s="10" t="str">
        <f>synthèse!I16</f>
        <v/>
      </c>
      <c r="K15" s="42" t="str">
        <f>synthèse!S16</f>
        <v/>
      </c>
    </row>
    <row r="16" spans="1:11">
      <c r="A16" s="25" t="str">
        <f>synthèse!T17</f>
        <v/>
      </c>
      <c r="B16" s="20" t="str">
        <f>IF(ISBLANK(Inscription!A16),"",Inscription!A16)</f>
        <v/>
      </c>
      <c r="C16" s="20" t="str">
        <f>IF(ISBLANK(Inscription!B16),"",Inscription!B16)</f>
        <v/>
      </c>
      <c r="D16" s="10" t="str">
        <f>synthèse!C17</f>
        <v/>
      </c>
      <c r="E16" s="10" t="str">
        <f>synthèse!D17</f>
        <v/>
      </c>
      <c r="F16" s="10" t="str">
        <f>synthèse!E17</f>
        <v/>
      </c>
      <c r="G16" s="10" t="str">
        <f>synthèse!F17</f>
        <v/>
      </c>
      <c r="H16" s="10" t="str">
        <f>synthèse!G17</f>
        <v/>
      </c>
      <c r="I16" s="10" t="str">
        <f>synthèse!H17</f>
        <v/>
      </c>
      <c r="J16" s="10" t="str">
        <f>synthèse!I17</f>
        <v/>
      </c>
      <c r="K16" s="42" t="str">
        <f>synthèse!S17</f>
        <v/>
      </c>
    </row>
    <row r="17" spans="1:11">
      <c r="A17" s="25" t="str">
        <f>synthèse!T18</f>
        <v/>
      </c>
      <c r="B17" s="20" t="str">
        <f>IF(ISBLANK(Inscription!A17),"",Inscription!A17)</f>
        <v/>
      </c>
      <c r="C17" s="20" t="str">
        <f>IF(ISBLANK(Inscription!B17),"",Inscription!B17)</f>
        <v/>
      </c>
      <c r="D17" s="10" t="str">
        <f>synthèse!C18</f>
        <v/>
      </c>
      <c r="E17" s="10" t="str">
        <f>synthèse!D18</f>
        <v/>
      </c>
      <c r="F17" s="10" t="str">
        <f>synthèse!E18</f>
        <v/>
      </c>
      <c r="G17" s="10" t="str">
        <f>synthèse!F18</f>
        <v/>
      </c>
      <c r="H17" s="10" t="str">
        <f>synthèse!G18</f>
        <v/>
      </c>
      <c r="I17" s="10" t="str">
        <f>synthèse!H18</f>
        <v/>
      </c>
      <c r="J17" s="10" t="str">
        <f>synthèse!I18</f>
        <v/>
      </c>
      <c r="K17" s="42" t="str">
        <f>synthèse!S18</f>
        <v/>
      </c>
    </row>
  </sheetData>
  <sortState ref="A2:K17">
    <sortCondition ref="K2:K17"/>
  </sortState>
  <phoneticPr fontId="9" type="noConversion"/>
  <pageMargins left="0.7" right="0.7" top="0.75" bottom="0.75" header="0.3" footer="0.3"/>
  <pageSetup paperSize="9" orientation="landscape" horizontalDpi="4294967293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topLeftCell="A22" workbookViewId="0">
      <selection activeCell="A27" sqref="A27"/>
    </sheetView>
  </sheetViews>
  <sheetFormatPr baseColWidth="10" defaultRowHeight="15"/>
  <cols>
    <col min="1" max="1" width="33.28515625" customWidth="1"/>
  </cols>
  <sheetData>
    <row r="1" spans="1:1" ht="26.25">
      <c r="A1" s="4" t="s">
        <v>274</v>
      </c>
    </row>
    <row r="2" spans="1:1">
      <c r="A2" s="5"/>
    </row>
    <row r="3" spans="1:1">
      <c r="A3" s="6" t="s">
        <v>275</v>
      </c>
    </row>
    <row r="4" spans="1:1">
      <c r="A4" s="6" t="s">
        <v>311</v>
      </c>
    </row>
    <row r="5" spans="1:1">
      <c r="A5" s="6" t="s">
        <v>276</v>
      </c>
    </row>
    <row r="6" spans="1:1">
      <c r="A6" s="6" t="s">
        <v>277</v>
      </c>
    </row>
    <row r="7" spans="1:1">
      <c r="A7" s="6" t="s">
        <v>278</v>
      </c>
    </row>
    <row r="8" spans="1:1">
      <c r="A8" s="6" t="s">
        <v>279</v>
      </c>
    </row>
    <row r="9" spans="1:1">
      <c r="A9" s="6" t="s">
        <v>280</v>
      </c>
    </row>
    <row r="10" spans="1:1">
      <c r="A10" s="6" t="s">
        <v>281</v>
      </c>
    </row>
    <row r="11" spans="1:1">
      <c r="A11" s="6" t="s">
        <v>282</v>
      </c>
    </row>
    <row r="12" spans="1:1">
      <c r="A12" s="6" t="s">
        <v>363</v>
      </c>
    </row>
    <row r="13" spans="1:1">
      <c r="A13" s="6" t="s">
        <v>283</v>
      </c>
    </row>
    <row r="14" spans="1:1">
      <c r="A14" s="6" t="s">
        <v>284</v>
      </c>
    </row>
    <row r="15" spans="1:1">
      <c r="A15" s="6" t="s">
        <v>285</v>
      </c>
    </row>
    <row r="16" spans="1:1">
      <c r="A16" s="6" t="s">
        <v>286</v>
      </c>
    </row>
    <row r="17" spans="1:1">
      <c r="A17" s="6" t="s">
        <v>287</v>
      </c>
    </row>
    <row r="18" spans="1:1">
      <c r="A18" s="6" t="s">
        <v>288</v>
      </c>
    </row>
    <row r="19" spans="1:1">
      <c r="A19" s="6" t="s">
        <v>289</v>
      </c>
    </row>
    <row r="20" spans="1:1">
      <c r="A20" s="6" t="s">
        <v>290</v>
      </c>
    </row>
    <row r="21" spans="1:1">
      <c r="A21" s="6" t="s">
        <v>291</v>
      </c>
    </row>
    <row r="22" spans="1:1">
      <c r="A22" s="6" t="s">
        <v>292</v>
      </c>
    </row>
    <row r="23" spans="1:1">
      <c r="A23" s="6" t="s">
        <v>357</v>
      </c>
    </row>
    <row r="24" spans="1:1">
      <c r="A24" s="6" t="s">
        <v>293</v>
      </c>
    </row>
    <row r="25" spans="1:1">
      <c r="A25" s="6" t="s">
        <v>294</v>
      </c>
    </row>
    <row r="26" spans="1:1">
      <c r="A26" s="6" t="s">
        <v>342</v>
      </c>
    </row>
    <row r="27" spans="1:1">
      <c r="A27" s="6" t="s">
        <v>344</v>
      </c>
    </row>
    <row r="28" spans="1:1">
      <c r="A28" s="6" t="s">
        <v>295</v>
      </c>
    </row>
    <row r="29" spans="1:1">
      <c r="A29" s="6" t="s">
        <v>296</v>
      </c>
    </row>
    <row r="30" spans="1:1">
      <c r="A30" s="6" t="s">
        <v>310</v>
      </c>
    </row>
    <row r="31" spans="1:1">
      <c r="A31" s="6" t="s">
        <v>346</v>
      </c>
    </row>
    <row r="32" spans="1:1">
      <c r="A32" s="6" t="s">
        <v>297</v>
      </c>
    </row>
    <row r="33" spans="1:1">
      <c r="A33" s="6" t="s">
        <v>298</v>
      </c>
    </row>
    <row r="34" spans="1:1">
      <c r="A34" s="6" t="s">
        <v>364</v>
      </c>
    </row>
    <row r="35" spans="1:1">
      <c r="A35" s="6" t="s">
        <v>299</v>
      </c>
    </row>
    <row r="36" spans="1:1">
      <c r="A36" s="6" t="s">
        <v>300</v>
      </c>
    </row>
    <row r="37" spans="1:1">
      <c r="A37" s="6" t="s">
        <v>301</v>
      </c>
    </row>
    <row r="38" spans="1:1">
      <c r="A38" s="6" t="s">
        <v>302</v>
      </c>
    </row>
    <row r="39" spans="1:1">
      <c r="A39" s="6" t="s">
        <v>356</v>
      </c>
    </row>
    <row r="40" spans="1:1">
      <c r="A40" s="6" t="s">
        <v>355</v>
      </c>
    </row>
    <row r="41" spans="1:1">
      <c r="A41" s="6" t="s">
        <v>303</v>
      </c>
    </row>
    <row r="42" spans="1:1">
      <c r="A42" s="6" t="s">
        <v>343</v>
      </c>
    </row>
    <row r="43" spans="1:1">
      <c r="A43" s="6" t="s">
        <v>345</v>
      </c>
    </row>
    <row r="44" spans="1:1">
      <c r="A44" s="6" t="s">
        <v>304</v>
      </c>
    </row>
    <row r="45" spans="1:1">
      <c r="A45" s="6" t="s">
        <v>309</v>
      </c>
    </row>
    <row r="46" spans="1:1">
      <c r="A46" s="6" t="s">
        <v>312</v>
      </c>
    </row>
    <row r="47" spans="1:1">
      <c r="A47" s="6" t="s">
        <v>313</v>
      </c>
    </row>
    <row r="48" spans="1:1">
      <c r="A48" s="6" t="s">
        <v>305</v>
      </c>
    </row>
    <row r="49" spans="1:1">
      <c r="A49" s="6" t="s">
        <v>306</v>
      </c>
    </row>
  </sheetData>
  <phoneticPr fontId="9" type="noConversion"/>
  <dataValidations count="1">
    <dataValidation type="list" allowBlank="1" showInputMessage="1" showErrorMessage="1" sqref="H7">
      <formula1>"essai"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topLeftCell="A76" zoomScale="115" zoomScaleNormal="115" workbookViewId="0">
      <selection activeCell="C90" sqref="C90"/>
    </sheetView>
  </sheetViews>
  <sheetFormatPr baseColWidth="10" defaultRowHeight="15"/>
  <cols>
    <col min="3" max="3" width="27.28515625" customWidth="1"/>
  </cols>
  <sheetData>
    <row r="1" spans="1:8">
      <c r="A1" s="75"/>
      <c r="B1" s="75" t="s">
        <v>0</v>
      </c>
      <c r="C1" s="75" t="s">
        <v>1</v>
      </c>
      <c r="D1" s="75" t="s">
        <v>2</v>
      </c>
      <c r="E1" s="75" t="s">
        <v>3</v>
      </c>
      <c r="F1" s="1" t="s">
        <v>4</v>
      </c>
      <c r="G1" s="75" t="s">
        <v>6</v>
      </c>
    </row>
    <row r="2" spans="1:8" ht="30">
      <c r="A2" s="75"/>
      <c r="B2" s="75"/>
      <c r="C2" s="75"/>
      <c r="D2" s="75"/>
      <c r="E2" s="75"/>
      <c r="F2" s="1" t="s">
        <v>5</v>
      </c>
      <c r="G2" s="75"/>
    </row>
    <row r="3" spans="1:8">
      <c r="A3" s="2">
        <v>420</v>
      </c>
      <c r="B3" s="3" t="s">
        <v>83</v>
      </c>
      <c r="C3" s="3">
        <v>420</v>
      </c>
      <c r="D3" s="3">
        <v>2</v>
      </c>
      <c r="E3" s="3">
        <v>1100</v>
      </c>
      <c r="F3" s="7">
        <v>0.90910000000000002</v>
      </c>
      <c r="G3" s="3"/>
      <c r="H3">
        <f>VLOOKUP(C3,Tableau_rating,4)</f>
        <v>0.90910000000000002</v>
      </c>
    </row>
    <row r="4" spans="1:8">
      <c r="A4" s="2">
        <v>445</v>
      </c>
      <c r="B4" s="3" t="s">
        <v>83</v>
      </c>
      <c r="C4" s="3">
        <v>445</v>
      </c>
      <c r="D4" s="3">
        <v>2</v>
      </c>
      <c r="E4" s="3">
        <v>1100</v>
      </c>
      <c r="F4" s="7">
        <v>0.90910000000000002</v>
      </c>
      <c r="G4" s="3"/>
      <c r="H4">
        <f>HLOOKUP(C4,Tableau_rating,4)</f>
        <v>2</v>
      </c>
    </row>
    <row r="5" spans="1:8">
      <c r="A5" s="2">
        <v>470</v>
      </c>
      <c r="B5" s="3" t="s">
        <v>192</v>
      </c>
      <c r="C5" s="3">
        <v>470</v>
      </c>
      <c r="D5" s="3">
        <v>2</v>
      </c>
      <c r="E5" s="3">
        <v>970</v>
      </c>
      <c r="F5" s="7">
        <v>1.0308999999999999</v>
      </c>
      <c r="G5" s="3"/>
      <c r="H5">
        <f>VLOOKUP(C5,Tableau_rating,4,FALSE)</f>
        <v>1.0308999999999999</v>
      </c>
    </row>
    <row r="6" spans="1:8">
      <c r="A6" s="2">
        <v>485</v>
      </c>
      <c r="B6" s="3" t="s">
        <v>192</v>
      </c>
      <c r="C6" s="3">
        <v>485</v>
      </c>
      <c r="D6" s="3">
        <v>2</v>
      </c>
      <c r="E6" s="3">
        <v>985</v>
      </c>
      <c r="F6" s="7">
        <v>1.0152000000000001</v>
      </c>
      <c r="G6" s="3"/>
    </row>
    <row r="7" spans="1:8">
      <c r="A7" s="2">
        <v>490</v>
      </c>
      <c r="B7" s="3" t="s">
        <v>192</v>
      </c>
      <c r="C7" s="3">
        <v>490</v>
      </c>
      <c r="D7" s="3">
        <v>2</v>
      </c>
      <c r="E7" s="3">
        <v>980</v>
      </c>
      <c r="F7" s="7">
        <v>1.0204</v>
      </c>
      <c r="G7" s="3"/>
    </row>
    <row r="8" spans="1:8">
      <c r="A8" s="2">
        <v>505</v>
      </c>
      <c r="B8" s="3" t="s">
        <v>220</v>
      </c>
      <c r="C8" s="3">
        <v>505</v>
      </c>
      <c r="D8" s="3">
        <v>2</v>
      </c>
      <c r="E8" s="3">
        <v>890</v>
      </c>
      <c r="F8" s="7">
        <v>1.1235999999999999</v>
      </c>
      <c r="G8" s="3"/>
    </row>
    <row r="9" spans="1:8">
      <c r="A9" s="2"/>
      <c r="B9" s="3"/>
      <c r="C9" s="3"/>
      <c r="D9" s="3"/>
      <c r="E9" s="3"/>
      <c r="F9" s="7"/>
      <c r="G9" s="3"/>
    </row>
    <row r="10" spans="1:8">
      <c r="A10" s="2" t="s">
        <v>110</v>
      </c>
      <c r="B10" s="3" t="s">
        <v>83</v>
      </c>
      <c r="C10" s="3" t="s">
        <v>111</v>
      </c>
      <c r="D10" s="3">
        <v>1</v>
      </c>
      <c r="E10" s="3">
        <v>1090</v>
      </c>
      <c r="F10" s="7">
        <v>0.91739999999999999</v>
      </c>
      <c r="G10" s="3"/>
    </row>
    <row r="11" spans="1:8">
      <c r="A11" s="2" t="s">
        <v>265</v>
      </c>
      <c r="B11" s="3" t="s">
        <v>220</v>
      </c>
      <c r="C11" s="3" t="s">
        <v>266</v>
      </c>
      <c r="D11" s="3">
        <v>2</v>
      </c>
      <c r="E11" s="3">
        <v>750</v>
      </c>
      <c r="F11" s="7">
        <v>1.3332999999999999</v>
      </c>
      <c r="G11" s="3"/>
    </row>
    <row r="12" spans="1:8">
      <c r="A12" s="2" t="s">
        <v>272</v>
      </c>
      <c r="B12" s="3" t="s">
        <v>220</v>
      </c>
      <c r="C12" s="3" t="s">
        <v>273</v>
      </c>
      <c r="D12" s="3">
        <v>3</v>
      </c>
      <c r="E12" s="3">
        <v>650</v>
      </c>
      <c r="F12" s="7">
        <v>1.5385</v>
      </c>
      <c r="G12" s="3"/>
      <c r="H12">
        <f>VLOOKUP(C12,Tableau_rating,4,FALSE)</f>
        <v>1.5385</v>
      </c>
    </row>
    <row r="13" spans="1:8">
      <c r="A13" s="2" t="s">
        <v>239</v>
      </c>
      <c r="B13" s="3" t="s">
        <v>220</v>
      </c>
      <c r="C13" s="3" t="s">
        <v>239</v>
      </c>
      <c r="D13" s="3">
        <v>2</v>
      </c>
      <c r="E13" s="3">
        <v>895</v>
      </c>
      <c r="F13" s="7">
        <v>1.1173</v>
      </c>
      <c r="G13" s="3"/>
    </row>
    <row r="14" spans="1:8">
      <c r="A14" s="2" t="s">
        <v>247</v>
      </c>
      <c r="B14" s="3" t="s">
        <v>220</v>
      </c>
      <c r="C14" s="3" t="s">
        <v>248</v>
      </c>
      <c r="D14" s="3">
        <v>2</v>
      </c>
      <c r="E14" s="3">
        <v>850</v>
      </c>
      <c r="F14" s="7">
        <v>1.1765000000000001</v>
      </c>
      <c r="G14" s="3"/>
    </row>
    <row r="15" spans="1:8">
      <c r="A15" s="2">
        <v>407</v>
      </c>
      <c r="B15" s="3" t="s">
        <v>83</v>
      </c>
      <c r="C15" s="3" t="s">
        <v>109</v>
      </c>
      <c r="D15" s="3">
        <v>1</v>
      </c>
      <c r="E15" s="3">
        <v>1100</v>
      </c>
      <c r="F15" s="7">
        <v>0.90910000000000002</v>
      </c>
      <c r="G15" s="3"/>
    </row>
    <row r="16" spans="1:8">
      <c r="A16" s="2" t="s">
        <v>138</v>
      </c>
      <c r="B16" s="3" t="s">
        <v>131</v>
      </c>
      <c r="C16" s="3" t="s">
        <v>139</v>
      </c>
      <c r="D16" s="3">
        <v>1</v>
      </c>
      <c r="E16" s="3">
        <v>1065</v>
      </c>
      <c r="F16" s="7">
        <v>0.93899999999999995</v>
      </c>
      <c r="G16" s="3"/>
    </row>
    <row r="17" spans="1:7">
      <c r="A17" s="2" t="s">
        <v>69</v>
      </c>
      <c r="B17" s="3" t="s">
        <v>36</v>
      </c>
      <c r="C17" s="3" t="s">
        <v>70</v>
      </c>
      <c r="D17" s="3">
        <v>1</v>
      </c>
      <c r="E17" s="3">
        <v>1180</v>
      </c>
      <c r="F17" s="7">
        <v>0.84750000000000003</v>
      </c>
      <c r="G17" s="3"/>
    </row>
    <row r="18" spans="1:7">
      <c r="A18" s="2" t="s">
        <v>269</v>
      </c>
      <c r="B18" s="3" t="s">
        <v>220</v>
      </c>
      <c r="C18" s="3" t="s">
        <v>269</v>
      </c>
      <c r="D18" s="3">
        <v>2</v>
      </c>
      <c r="E18" s="3">
        <v>700</v>
      </c>
      <c r="F18" s="7">
        <v>1.4286000000000001</v>
      </c>
      <c r="G18" s="3">
        <v>0</v>
      </c>
    </row>
    <row r="19" spans="1:7">
      <c r="A19" s="2" t="s">
        <v>96</v>
      </c>
      <c r="B19" s="3" t="s">
        <v>83</v>
      </c>
      <c r="C19" s="3" t="s">
        <v>96</v>
      </c>
      <c r="D19" s="3">
        <v>2</v>
      </c>
      <c r="E19" s="3">
        <v>1120</v>
      </c>
      <c r="F19" s="7">
        <v>0.89290000000000003</v>
      </c>
      <c r="G19" s="3">
        <v>0</v>
      </c>
    </row>
    <row r="20" spans="1:7">
      <c r="A20" s="2" t="s">
        <v>229</v>
      </c>
      <c r="B20" s="3" t="s">
        <v>220</v>
      </c>
      <c r="C20" s="3" t="s">
        <v>230</v>
      </c>
      <c r="D20" s="3">
        <v>2</v>
      </c>
      <c r="E20" s="3">
        <v>905</v>
      </c>
      <c r="F20" s="7">
        <v>1.105</v>
      </c>
      <c r="G20" s="3">
        <v>0</v>
      </c>
    </row>
    <row r="21" spans="1:7">
      <c r="A21" s="2" t="s">
        <v>87</v>
      </c>
      <c r="B21" s="3" t="s">
        <v>83</v>
      </c>
      <c r="C21" s="3" t="s">
        <v>88</v>
      </c>
      <c r="D21" s="3">
        <v>2</v>
      </c>
      <c r="E21" s="3">
        <v>1130</v>
      </c>
      <c r="F21" s="7">
        <v>0.88500000000000001</v>
      </c>
      <c r="G21" s="3">
        <v>0</v>
      </c>
    </row>
    <row r="22" spans="1:7">
      <c r="A22" s="2" t="s">
        <v>259</v>
      </c>
      <c r="B22" s="3" t="s">
        <v>220</v>
      </c>
      <c r="C22" s="3" t="s">
        <v>259</v>
      </c>
      <c r="D22" s="3">
        <v>2</v>
      </c>
      <c r="E22" s="3">
        <v>825</v>
      </c>
      <c r="F22" s="7">
        <v>1.2121</v>
      </c>
      <c r="G22" s="3">
        <v>1</v>
      </c>
    </row>
    <row r="23" spans="1:7">
      <c r="A23" s="2" t="s">
        <v>107</v>
      </c>
      <c r="B23" s="3" t="s">
        <v>83</v>
      </c>
      <c r="C23" s="3" t="s">
        <v>108</v>
      </c>
      <c r="D23" s="3">
        <v>1</v>
      </c>
      <c r="E23" s="3">
        <v>1100</v>
      </c>
      <c r="F23" s="7">
        <v>0.90910000000000002</v>
      </c>
      <c r="G23" s="3">
        <v>1</v>
      </c>
    </row>
    <row r="24" spans="1:7">
      <c r="A24" s="2" t="s">
        <v>141</v>
      </c>
      <c r="B24" s="3" t="s">
        <v>131</v>
      </c>
      <c r="C24" s="3" t="s">
        <v>142</v>
      </c>
      <c r="D24" s="3">
        <v>1</v>
      </c>
      <c r="E24" s="3">
        <v>1065</v>
      </c>
      <c r="F24" s="7">
        <v>0.93899999999999995</v>
      </c>
      <c r="G24" s="3">
        <v>1</v>
      </c>
    </row>
    <row r="25" spans="1:7">
      <c r="A25" s="2" t="s">
        <v>163</v>
      </c>
      <c r="B25" s="3" t="s">
        <v>131</v>
      </c>
      <c r="C25" s="3" t="s">
        <v>164</v>
      </c>
      <c r="D25" s="3">
        <v>1</v>
      </c>
      <c r="E25" s="3">
        <v>1055</v>
      </c>
      <c r="F25" s="7">
        <v>0.94789999999999996</v>
      </c>
      <c r="G25" s="3">
        <v>2</v>
      </c>
    </row>
    <row r="26" spans="1:7">
      <c r="A26" s="2" t="s">
        <v>147</v>
      </c>
      <c r="B26" s="3" t="s">
        <v>131</v>
      </c>
      <c r="C26" s="3" t="s">
        <v>148</v>
      </c>
      <c r="D26" s="3">
        <v>1</v>
      </c>
      <c r="E26" s="3">
        <v>1065</v>
      </c>
      <c r="F26" s="7">
        <v>0.93899999999999995</v>
      </c>
      <c r="G26" s="3">
        <v>2</v>
      </c>
    </row>
    <row r="27" spans="1:7">
      <c r="A27" s="2" t="s">
        <v>159</v>
      </c>
      <c r="B27" s="3" t="s">
        <v>131</v>
      </c>
      <c r="C27" s="3" t="s">
        <v>160</v>
      </c>
      <c r="D27" s="3">
        <v>1</v>
      </c>
      <c r="E27" s="3">
        <v>1055</v>
      </c>
      <c r="F27" s="7">
        <v>0.94789999999999996</v>
      </c>
      <c r="G27" s="3">
        <v>2</v>
      </c>
    </row>
    <row r="28" spans="1:7">
      <c r="A28" s="2" t="s">
        <v>260</v>
      </c>
      <c r="B28" s="3" t="s">
        <v>220</v>
      </c>
      <c r="C28" s="3" t="s">
        <v>260</v>
      </c>
      <c r="D28" s="3">
        <v>2</v>
      </c>
      <c r="E28" s="3">
        <v>805</v>
      </c>
      <c r="F28" s="7">
        <v>1.2422</v>
      </c>
      <c r="G28" s="3">
        <v>2</v>
      </c>
    </row>
    <row r="29" spans="1:7">
      <c r="A29" s="2" t="s">
        <v>12</v>
      </c>
      <c r="B29" s="3" t="s">
        <v>8</v>
      </c>
      <c r="C29" s="3" t="s">
        <v>13</v>
      </c>
      <c r="D29" s="3">
        <v>1</v>
      </c>
      <c r="E29" s="3">
        <v>1500</v>
      </c>
      <c r="F29" s="7">
        <v>0.66669999999999996</v>
      </c>
      <c r="G29" s="3">
        <v>2</v>
      </c>
    </row>
    <row r="30" spans="1:7">
      <c r="A30" s="2" t="s">
        <v>20</v>
      </c>
      <c r="B30" s="3" t="s">
        <v>8</v>
      </c>
      <c r="C30" s="3" t="s">
        <v>21</v>
      </c>
      <c r="D30" s="3">
        <v>1</v>
      </c>
      <c r="E30" s="3">
        <v>1455</v>
      </c>
      <c r="F30" s="7">
        <v>0.68730000000000002</v>
      </c>
      <c r="G30" s="3">
        <v>3</v>
      </c>
    </row>
    <row r="31" spans="1:7">
      <c r="A31" s="2" t="s">
        <v>205</v>
      </c>
      <c r="B31" s="3" t="s">
        <v>192</v>
      </c>
      <c r="C31" s="3" t="s">
        <v>205</v>
      </c>
      <c r="D31" s="3">
        <v>2</v>
      </c>
      <c r="E31" s="3">
        <v>985</v>
      </c>
      <c r="F31" s="7">
        <v>1.0152000000000001</v>
      </c>
      <c r="G31" s="3">
        <v>3</v>
      </c>
    </row>
    <row r="32" spans="1:7">
      <c r="A32" s="2" t="s">
        <v>77</v>
      </c>
      <c r="B32" s="3" t="s">
        <v>36</v>
      </c>
      <c r="C32" s="3" t="s">
        <v>77</v>
      </c>
      <c r="D32" s="3">
        <v>1</v>
      </c>
      <c r="E32" s="3">
        <v>1160</v>
      </c>
      <c r="F32" s="7">
        <v>0.86209999999999998</v>
      </c>
      <c r="G32" s="3">
        <v>3</v>
      </c>
    </row>
    <row r="33" spans="1:9">
      <c r="A33" s="2" t="s">
        <v>89</v>
      </c>
      <c r="B33" s="3" t="s">
        <v>83</v>
      </c>
      <c r="C33" s="3" t="s">
        <v>90</v>
      </c>
      <c r="D33" s="3">
        <v>1</v>
      </c>
      <c r="E33" s="3">
        <v>1120</v>
      </c>
      <c r="F33" s="7">
        <v>0.89290000000000003</v>
      </c>
      <c r="G33" s="3" t="s">
        <v>68</v>
      </c>
    </row>
    <row r="34" spans="1:9">
      <c r="A34" s="2" t="s">
        <v>28</v>
      </c>
      <c r="B34" s="3" t="s">
        <v>8</v>
      </c>
      <c r="C34" s="3" t="s">
        <v>29</v>
      </c>
      <c r="D34" s="3">
        <v>2</v>
      </c>
      <c r="E34" s="3">
        <v>1430</v>
      </c>
      <c r="F34" s="7">
        <v>0.69930000000000003</v>
      </c>
      <c r="G34" s="3" t="s">
        <v>68</v>
      </c>
    </row>
    <row r="35" spans="1:9">
      <c r="A35" s="2" t="s">
        <v>44</v>
      </c>
      <c r="B35" s="3" t="s">
        <v>36</v>
      </c>
      <c r="C35" s="3" t="s">
        <v>45</v>
      </c>
      <c r="D35" s="3">
        <v>2</v>
      </c>
      <c r="E35" s="3">
        <v>1225</v>
      </c>
      <c r="F35" s="7">
        <v>0.81630000000000003</v>
      </c>
      <c r="G35" s="3" t="s">
        <v>68</v>
      </c>
    </row>
    <row r="36" spans="1:9">
      <c r="A36" s="2" t="s">
        <v>66</v>
      </c>
      <c r="B36" s="3" t="s">
        <v>36</v>
      </c>
      <c r="C36" s="3" t="s">
        <v>67</v>
      </c>
      <c r="D36" s="3">
        <v>4</v>
      </c>
      <c r="E36" s="3">
        <v>1180</v>
      </c>
      <c r="F36" s="7">
        <v>0.84750000000000003</v>
      </c>
      <c r="G36" s="3" t="s">
        <v>75</v>
      </c>
    </row>
    <row r="37" spans="1:9">
      <c r="A37" s="2" t="s">
        <v>250</v>
      </c>
      <c r="B37" s="3" t="s">
        <v>220</v>
      </c>
      <c r="C37" s="3" t="s">
        <v>251</v>
      </c>
      <c r="D37" s="3">
        <v>1</v>
      </c>
      <c r="E37" s="3">
        <v>850</v>
      </c>
      <c r="F37" s="7">
        <v>1.1765000000000001</v>
      </c>
      <c r="G37" s="3" t="s">
        <v>75</v>
      </c>
    </row>
    <row r="38" spans="1:9">
      <c r="A38" s="2" t="s">
        <v>181</v>
      </c>
      <c r="B38" s="3" t="s">
        <v>131</v>
      </c>
      <c r="C38" s="3" t="s">
        <v>182</v>
      </c>
      <c r="D38" s="3">
        <v>2</v>
      </c>
      <c r="E38" s="3">
        <v>1035</v>
      </c>
      <c r="F38" s="7">
        <v>0.96619999999999995</v>
      </c>
      <c r="G38" s="3" t="s">
        <v>75</v>
      </c>
    </row>
    <row r="39" spans="1:9">
      <c r="A39" s="2" t="s">
        <v>206</v>
      </c>
      <c r="B39" s="3" t="s">
        <v>192</v>
      </c>
      <c r="C39" s="3" t="s">
        <v>207</v>
      </c>
      <c r="D39" s="3">
        <v>1</v>
      </c>
      <c r="E39" s="3">
        <v>985</v>
      </c>
      <c r="F39" s="7">
        <v>1.0152000000000001</v>
      </c>
      <c r="G39" s="3" t="s">
        <v>75</v>
      </c>
    </row>
    <row r="40" spans="1:9">
      <c r="A40" s="2" t="s">
        <v>117</v>
      </c>
      <c r="B40" s="3" t="s">
        <v>83</v>
      </c>
      <c r="C40" s="3" t="s">
        <v>118</v>
      </c>
      <c r="D40" s="3">
        <v>2</v>
      </c>
      <c r="E40" s="3">
        <v>1090</v>
      </c>
      <c r="F40" s="7">
        <v>0.91739999999999999</v>
      </c>
      <c r="G40" s="3" t="s">
        <v>75</v>
      </c>
    </row>
    <row r="41" spans="1:9">
      <c r="A41" s="2" t="s">
        <v>106</v>
      </c>
      <c r="B41" s="3" t="s">
        <v>83</v>
      </c>
      <c r="C41" s="3" t="s">
        <v>106</v>
      </c>
      <c r="D41" s="3">
        <v>2</v>
      </c>
      <c r="E41" s="3">
        <v>1100</v>
      </c>
      <c r="F41" s="7">
        <v>0.90910000000000002</v>
      </c>
      <c r="G41" s="3" t="s">
        <v>84</v>
      </c>
      <c r="I41">
        <f>30*F41</f>
        <v>27.273</v>
      </c>
    </row>
    <row r="42" spans="1:9">
      <c r="A42" s="2" t="s">
        <v>85</v>
      </c>
      <c r="B42" s="3" t="s">
        <v>83</v>
      </c>
      <c r="C42" s="3" t="s">
        <v>86</v>
      </c>
      <c r="D42" s="3">
        <v>1</v>
      </c>
      <c r="E42" s="3">
        <v>1140</v>
      </c>
      <c r="F42" s="7">
        <v>0.87719999999999998</v>
      </c>
      <c r="G42" s="3" t="s">
        <v>84</v>
      </c>
    </row>
    <row r="43" spans="1:9">
      <c r="A43" s="2" t="s">
        <v>244</v>
      </c>
      <c r="B43" s="3" t="s">
        <v>220</v>
      </c>
      <c r="C43" s="3" t="s">
        <v>245</v>
      </c>
      <c r="D43" s="3">
        <v>2</v>
      </c>
      <c r="E43" s="3">
        <v>880</v>
      </c>
      <c r="F43" s="7">
        <v>1.1364000000000001</v>
      </c>
      <c r="G43" s="3">
        <v>6</v>
      </c>
    </row>
    <row r="44" spans="1:9">
      <c r="A44" s="2" t="s">
        <v>224</v>
      </c>
      <c r="B44" s="3" t="s">
        <v>220</v>
      </c>
      <c r="C44" s="3" t="s">
        <v>225</v>
      </c>
      <c r="D44" s="3">
        <v>2</v>
      </c>
      <c r="E44" s="3">
        <v>915</v>
      </c>
      <c r="F44" s="7">
        <v>1.0929</v>
      </c>
      <c r="G44" s="3" t="s">
        <v>91</v>
      </c>
    </row>
    <row r="45" spans="1:9">
      <c r="A45" s="2" t="s">
        <v>48</v>
      </c>
      <c r="B45" s="3" t="s">
        <v>36</v>
      </c>
      <c r="C45" s="3" t="s">
        <v>49</v>
      </c>
      <c r="D45" s="3">
        <v>2</v>
      </c>
      <c r="E45" s="3">
        <v>1225</v>
      </c>
      <c r="F45" s="7">
        <v>0.81630000000000003</v>
      </c>
      <c r="G45" s="3" t="s">
        <v>91</v>
      </c>
    </row>
    <row r="46" spans="1:9">
      <c r="A46" s="2" t="s">
        <v>151</v>
      </c>
      <c r="B46" s="3" t="s">
        <v>131</v>
      </c>
      <c r="C46" s="3" t="s">
        <v>152</v>
      </c>
      <c r="D46" s="3">
        <v>1</v>
      </c>
      <c r="E46" s="3">
        <v>1060</v>
      </c>
      <c r="F46" s="7">
        <v>0.94340000000000002</v>
      </c>
      <c r="G46" s="3" t="s">
        <v>91</v>
      </c>
    </row>
    <row r="47" spans="1:9">
      <c r="A47" s="2" t="s">
        <v>210</v>
      </c>
      <c r="B47" s="3" t="s">
        <v>192</v>
      </c>
      <c r="C47" s="3" t="s">
        <v>211</v>
      </c>
      <c r="D47" s="3">
        <v>2</v>
      </c>
      <c r="E47" s="3">
        <v>975</v>
      </c>
      <c r="F47" s="7">
        <v>1.0256000000000001</v>
      </c>
      <c r="G47" s="3" t="s">
        <v>91</v>
      </c>
    </row>
    <row r="48" spans="1:9">
      <c r="A48" s="2" t="s">
        <v>121</v>
      </c>
      <c r="B48" s="3" t="s">
        <v>83</v>
      </c>
      <c r="C48" s="3" t="s">
        <v>122</v>
      </c>
      <c r="D48" s="3">
        <v>2</v>
      </c>
      <c r="E48" s="3">
        <v>1090</v>
      </c>
      <c r="F48" s="7">
        <v>0.91739999999999999</v>
      </c>
      <c r="G48" s="3" t="s">
        <v>99</v>
      </c>
    </row>
    <row r="49" spans="1:7">
      <c r="A49" s="2" t="s">
        <v>112</v>
      </c>
      <c r="B49" s="3" t="s">
        <v>83</v>
      </c>
      <c r="C49" s="3" t="s">
        <v>113</v>
      </c>
      <c r="D49" s="3">
        <v>2</v>
      </c>
      <c r="E49" s="3">
        <v>1090</v>
      </c>
      <c r="F49" s="7">
        <v>0.91739999999999999</v>
      </c>
      <c r="G49" s="3" t="s">
        <v>99</v>
      </c>
    </row>
    <row r="50" spans="1:7">
      <c r="A50" s="2" t="s">
        <v>252</v>
      </c>
      <c r="B50" s="3" t="s">
        <v>220</v>
      </c>
      <c r="C50" s="3" t="s">
        <v>253</v>
      </c>
      <c r="D50" s="3">
        <v>1</v>
      </c>
      <c r="E50" s="3">
        <v>825</v>
      </c>
      <c r="F50" s="7">
        <v>1.2121</v>
      </c>
      <c r="G50" s="3" t="s">
        <v>99</v>
      </c>
    </row>
    <row r="51" spans="1:7">
      <c r="A51" s="2" t="s">
        <v>242</v>
      </c>
      <c r="B51" s="3" t="s">
        <v>220</v>
      </c>
      <c r="C51" s="3" t="s">
        <v>243</v>
      </c>
      <c r="D51" s="3">
        <v>1</v>
      </c>
      <c r="E51" s="3">
        <v>890</v>
      </c>
      <c r="F51" s="7">
        <v>1.1235999999999999</v>
      </c>
      <c r="G51" s="3" t="s">
        <v>99</v>
      </c>
    </row>
    <row r="52" spans="1:7">
      <c r="A52" s="2" t="s">
        <v>270</v>
      </c>
      <c r="B52" s="3" t="s">
        <v>220</v>
      </c>
      <c r="C52" s="3" t="s">
        <v>271</v>
      </c>
      <c r="D52" s="3">
        <v>1</v>
      </c>
      <c r="E52" s="3">
        <v>650</v>
      </c>
      <c r="F52" s="7">
        <v>1.5385</v>
      </c>
      <c r="G52" s="3" t="s">
        <v>99</v>
      </c>
    </row>
    <row r="53" spans="1:7">
      <c r="A53" s="2" t="s">
        <v>208</v>
      </c>
      <c r="B53" s="3" t="s">
        <v>192</v>
      </c>
      <c r="C53" s="3" t="s">
        <v>209</v>
      </c>
      <c r="D53" s="3">
        <v>1</v>
      </c>
      <c r="E53" s="3">
        <v>980</v>
      </c>
      <c r="F53" s="7">
        <v>1.0204</v>
      </c>
      <c r="G53" s="3" t="s">
        <v>99</v>
      </c>
    </row>
    <row r="54" spans="1:7">
      <c r="A54" s="2" t="s">
        <v>233</v>
      </c>
      <c r="B54" s="3" t="s">
        <v>220</v>
      </c>
      <c r="C54" s="3" t="s">
        <v>233</v>
      </c>
      <c r="D54" s="3">
        <v>2</v>
      </c>
      <c r="E54" s="3">
        <v>900</v>
      </c>
      <c r="F54" s="7">
        <v>1.1111</v>
      </c>
      <c r="G54" s="3" t="s">
        <v>99</v>
      </c>
    </row>
    <row r="55" spans="1:7">
      <c r="A55" s="2" t="s">
        <v>227</v>
      </c>
      <c r="B55" s="3" t="s">
        <v>220</v>
      </c>
      <c r="C55" s="3" t="s">
        <v>228</v>
      </c>
      <c r="D55" s="3">
        <v>2</v>
      </c>
      <c r="E55" s="3">
        <v>905</v>
      </c>
      <c r="F55" s="7">
        <v>1.105</v>
      </c>
      <c r="G55" s="3" t="s">
        <v>99</v>
      </c>
    </row>
    <row r="56" spans="1:7">
      <c r="A56" s="2" t="s">
        <v>202</v>
      </c>
      <c r="B56" s="3" t="s">
        <v>192</v>
      </c>
      <c r="C56" s="3" t="s">
        <v>202</v>
      </c>
      <c r="D56" s="3">
        <v>2</v>
      </c>
      <c r="E56" s="3">
        <v>985</v>
      </c>
      <c r="F56" s="7">
        <v>1.0152000000000001</v>
      </c>
      <c r="G56" s="3" t="s">
        <v>99</v>
      </c>
    </row>
    <row r="57" spans="1:7">
      <c r="A57" s="2" t="s">
        <v>191</v>
      </c>
      <c r="B57" s="3" t="s">
        <v>192</v>
      </c>
      <c r="C57" s="3" t="s">
        <v>193</v>
      </c>
      <c r="D57" s="3">
        <v>2</v>
      </c>
      <c r="E57" s="3">
        <v>1000</v>
      </c>
      <c r="F57" s="7">
        <v>1</v>
      </c>
      <c r="G57" s="3">
        <v>8</v>
      </c>
    </row>
    <row r="58" spans="1:7">
      <c r="A58" s="2" t="s">
        <v>80</v>
      </c>
      <c r="B58" s="3" t="s">
        <v>36</v>
      </c>
      <c r="C58" s="3" t="s">
        <v>81</v>
      </c>
      <c r="D58" s="3">
        <v>2</v>
      </c>
      <c r="E58" s="3">
        <v>1160</v>
      </c>
      <c r="F58" s="7">
        <v>0.86209999999999998</v>
      </c>
      <c r="G58" s="3">
        <v>8</v>
      </c>
    </row>
    <row r="59" spans="1:7">
      <c r="A59" s="2" t="s">
        <v>133</v>
      </c>
      <c r="B59" s="3" t="s">
        <v>131</v>
      </c>
      <c r="C59" s="3" t="s">
        <v>133</v>
      </c>
      <c r="D59" s="3">
        <v>2</v>
      </c>
      <c r="E59" s="3">
        <v>1075</v>
      </c>
      <c r="F59" s="7">
        <v>0.93020000000000003</v>
      </c>
      <c r="G59" s="3">
        <v>8</v>
      </c>
    </row>
    <row r="60" spans="1:7">
      <c r="A60" s="2" t="s">
        <v>102</v>
      </c>
      <c r="B60" s="3" t="s">
        <v>83</v>
      </c>
      <c r="C60" s="3" t="s">
        <v>103</v>
      </c>
      <c r="D60" s="3">
        <v>1</v>
      </c>
      <c r="E60" s="3">
        <v>1100</v>
      </c>
      <c r="F60" s="7">
        <v>0.90910000000000002</v>
      </c>
      <c r="G60" s="3">
        <v>8</v>
      </c>
    </row>
    <row r="61" spans="1:7">
      <c r="A61" s="2" t="s">
        <v>169</v>
      </c>
      <c r="B61" s="3" t="s">
        <v>131</v>
      </c>
      <c r="C61" s="3" t="s">
        <v>170</v>
      </c>
      <c r="D61" s="3">
        <v>2</v>
      </c>
      <c r="E61" s="3">
        <v>1035</v>
      </c>
      <c r="F61" s="7">
        <v>0.96619999999999995</v>
      </c>
      <c r="G61" s="3">
        <v>8</v>
      </c>
    </row>
    <row r="62" spans="1:7">
      <c r="A62" s="2">
        <v>2000</v>
      </c>
      <c r="B62" s="3" t="s">
        <v>83</v>
      </c>
      <c r="C62" s="3" t="s">
        <v>116</v>
      </c>
      <c r="D62" s="3">
        <v>2</v>
      </c>
      <c r="E62" s="3">
        <v>1090</v>
      </c>
      <c r="F62" s="7">
        <v>0.91739999999999999</v>
      </c>
      <c r="G62" s="3">
        <v>8</v>
      </c>
    </row>
    <row r="63" spans="1:7">
      <c r="A63" s="2">
        <v>3000</v>
      </c>
      <c r="B63" s="3" t="s">
        <v>131</v>
      </c>
      <c r="C63" s="3" t="s">
        <v>185</v>
      </c>
      <c r="D63" s="3">
        <v>2</v>
      </c>
      <c r="E63" s="3">
        <v>1020</v>
      </c>
      <c r="F63" s="7">
        <v>0.98040000000000005</v>
      </c>
      <c r="G63" s="3">
        <v>8</v>
      </c>
    </row>
    <row r="64" spans="1:7">
      <c r="A64" s="2" t="s">
        <v>56</v>
      </c>
      <c r="B64" s="3" t="s">
        <v>36</v>
      </c>
      <c r="C64" s="3" t="s">
        <v>57</v>
      </c>
      <c r="D64" s="3">
        <v>1</v>
      </c>
      <c r="E64" s="3">
        <v>1205</v>
      </c>
      <c r="F64" s="7">
        <v>0.82989999999999997</v>
      </c>
      <c r="G64" s="3" t="s">
        <v>125</v>
      </c>
    </row>
    <row r="65" spans="1:7">
      <c r="A65" s="2">
        <v>4000</v>
      </c>
      <c r="B65" s="3" t="s">
        <v>220</v>
      </c>
      <c r="C65" s="3" t="s">
        <v>240</v>
      </c>
      <c r="D65" s="3">
        <v>2</v>
      </c>
      <c r="E65" s="3">
        <v>895</v>
      </c>
      <c r="F65" s="7">
        <v>1.1173</v>
      </c>
      <c r="G65" s="3" t="s">
        <v>125</v>
      </c>
    </row>
    <row r="66" spans="1:7">
      <c r="A66" s="2">
        <v>5000</v>
      </c>
      <c r="B66" s="3" t="s">
        <v>220</v>
      </c>
      <c r="C66" s="3" t="s">
        <v>261</v>
      </c>
      <c r="D66" s="3">
        <v>2</v>
      </c>
      <c r="E66" s="3">
        <v>805</v>
      </c>
      <c r="F66" s="7">
        <v>1.2422</v>
      </c>
      <c r="G66" s="3" t="s">
        <v>125</v>
      </c>
    </row>
    <row r="67" spans="1:7">
      <c r="A67" s="2" t="s">
        <v>167</v>
      </c>
      <c r="B67" s="3" t="s">
        <v>131</v>
      </c>
      <c r="C67" s="3" t="s">
        <v>168</v>
      </c>
      <c r="D67" s="3">
        <v>1</v>
      </c>
      <c r="E67" s="3">
        <v>1055</v>
      </c>
      <c r="F67" s="7">
        <v>0.94789999999999996</v>
      </c>
      <c r="G67" s="3">
        <v>9</v>
      </c>
    </row>
    <row r="68" spans="1:7">
      <c r="A68" s="2" t="s">
        <v>40</v>
      </c>
      <c r="B68" s="3" t="s">
        <v>36</v>
      </c>
      <c r="C68" s="3" t="s">
        <v>41</v>
      </c>
      <c r="D68" s="3">
        <v>2</v>
      </c>
      <c r="E68" s="3">
        <v>1265</v>
      </c>
      <c r="F68" s="7">
        <v>0.79049999999999998</v>
      </c>
      <c r="G68" s="3">
        <v>9</v>
      </c>
    </row>
    <row r="69" spans="1:7">
      <c r="A69" s="2" t="s">
        <v>42</v>
      </c>
      <c r="B69" s="3" t="s">
        <v>36</v>
      </c>
      <c r="C69" s="3" t="s">
        <v>43</v>
      </c>
      <c r="D69" s="3">
        <v>1</v>
      </c>
      <c r="E69" s="3">
        <v>1265</v>
      </c>
      <c r="F69" s="7">
        <v>0.79049999999999998</v>
      </c>
      <c r="G69" s="3">
        <v>9</v>
      </c>
    </row>
    <row r="70" spans="1:7">
      <c r="A70" s="2" t="s">
        <v>92</v>
      </c>
      <c r="B70" s="3" t="s">
        <v>83</v>
      </c>
      <c r="C70" s="3" t="s">
        <v>93</v>
      </c>
      <c r="D70" s="3">
        <v>1</v>
      </c>
      <c r="E70" s="3">
        <v>1120</v>
      </c>
      <c r="F70" s="7">
        <v>0.89290000000000003</v>
      </c>
      <c r="G70" s="3">
        <v>9</v>
      </c>
    </row>
    <row r="71" spans="1:7">
      <c r="A71" s="2" t="s">
        <v>126</v>
      </c>
      <c r="B71" s="3" t="s">
        <v>83</v>
      </c>
      <c r="C71" s="3" t="s">
        <v>127</v>
      </c>
      <c r="D71" s="3">
        <v>2</v>
      </c>
      <c r="E71" s="3">
        <v>1080</v>
      </c>
      <c r="F71" s="7">
        <v>0.92589999999999995</v>
      </c>
      <c r="G71" s="3" t="s">
        <v>140</v>
      </c>
    </row>
    <row r="72" spans="1:7">
      <c r="A72" s="2" t="s">
        <v>153</v>
      </c>
      <c r="B72" s="3" t="s">
        <v>131</v>
      </c>
      <c r="C72" s="3" t="s">
        <v>154</v>
      </c>
      <c r="D72" s="3">
        <v>2</v>
      </c>
      <c r="E72" s="3">
        <v>1060</v>
      </c>
      <c r="F72" s="7">
        <v>0.94340000000000002</v>
      </c>
      <c r="G72" s="3" t="s">
        <v>140</v>
      </c>
    </row>
    <row r="73" spans="1:7">
      <c r="A73" s="2" t="s">
        <v>183</v>
      </c>
      <c r="B73" s="3" t="s">
        <v>131</v>
      </c>
      <c r="C73" s="3" t="s">
        <v>184</v>
      </c>
      <c r="D73" s="3">
        <v>2</v>
      </c>
      <c r="E73" s="3">
        <v>1020</v>
      </c>
      <c r="F73" s="7">
        <v>0.98040000000000005</v>
      </c>
      <c r="G73" s="3" t="s">
        <v>140</v>
      </c>
    </row>
    <row r="74" spans="1:7">
      <c r="A74" s="2" t="s">
        <v>123</v>
      </c>
      <c r="B74" s="3" t="s">
        <v>83</v>
      </c>
      <c r="C74" s="3" t="s">
        <v>124</v>
      </c>
      <c r="D74" s="3">
        <v>1</v>
      </c>
      <c r="E74" s="3">
        <v>1080</v>
      </c>
      <c r="F74" s="7">
        <v>0.92589999999999995</v>
      </c>
      <c r="G74" s="3" t="s">
        <v>140</v>
      </c>
    </row>
    <row r="75" spans="1:7">
      <c r="A75" s="2" t="s">
        <v>217</v>
      </c>
      <c r="B75" s="3" t="s">
        <v>192</v>
      </c>
      <c r="C75" s="3" t="s">
        <v>218</v>
      </c>
      <c r="D75" s="3">
        <v>1</v>
      </c>
      <c r="E75" s="3">
        <v>970</v>
      </c>
      <c r="F75" s="7">
        <v>1.0308999999999999</v>
      </c>
      <c r="G75" s="3" t="s">
        <v>140</v>
      </c>
    </row>
    <row r="76" spans="1:7">
      <c r="A76" s="2" t="s">
        <v>237</v>
      </c>
      <c r="B76" s="3" t="s">
        <v>220</v>
      </c>
      <c r="C76" s="3" t="s">
        <v>238</v>
      </c>
      <c r="D76" s="3">
        <v>1</v>
      </c>
      <c r="E76" s="3">
        <v>900</v>
      </c>
      <c r="F76" s="7">
        <v>1.1111</v>
      </c>
      <c r="G76" s="3" t="s">
        <v>140</v>
      </c>
    </row>
    <row r="77" spans="1:7">
      <c r="A77" s="2" t="s">
        <v>50</v>
      </c>
      <c r="B77" s="3" t="s">
        <v>36</v>
      </c>
      <c r="C77" s="3" t="s">
        <v>51</v>
      </c>
      <c r="D77" s="3">
        <v>2</v>
      </c>
      <c r="E77" s="3">
        <v>1205</v>
      </c>
      <c r="F77" s="7">
        <v>0.82989999999999997</v>
      </c>
      <c r="G77" s="3" t="s">
        <v>140</v>
      </c>
    </row>
    <row r="78" spans="1:7">
      <c r="A78" s="2" t="s">
        <v>62</v>
      </c>
      <c r="B78" s="3" t="s">
        <v>36</v>
      </c>
      <c r="C78" s="3" t="s">
        <v>63</v>
      </c>
      <c r="D78" s="3">
        <v>2</v>
      </c>
      <c r="E78" s="3">
        <v>1185</v>
      </c>
      <c r="F78" s="7">
        <v>0.84389999999999998</v>
      </c>
      <c r="G78" s="3" t="s">
        <v>140</v>
      </c>
    </row>
    <row r="79" spans="1:7">
      <c r="A79" s="2" t="s">
        <v>100</v>
      </c>
      <c r="B79" s="3" t="s">
        <v>83</v>
      </c>
      <c r="C79" s="3" t="s">
        <v>101</v>
      </c>
      <c r="D79" s="3">
        <v>2</v>
      </c>
      <c r="E79" s="3">
        <v>1100</v>
      </c>
      <c r="F79" s="7">
        <v>0.90910000000000002</v>
      </c>
      <c r="G79" s="3">
        <v>10</v>
      </c>
    </row>
    <row r="80" spans="1:7">
      <c r="A80" s="2" t="s">
        <v>119</v>
      </c>
      <c r="B80" s="3" t="s">
        <v>83</v>
      </c>
      <c r="C80" s="3" t="s">
        <v>120</v>
      </c>
      <c r="D80" s="3">
        <v>2</v>
      </c>
      <c r="E80" s="3">
        <v>1090</v>
      </c>
      <c r="F80" s="7">
        <v>0.91739999999999999</v>
      </c>
      <c r="G80" s="3">
        <v>10</v>
      </c>
    </row>
    <row r="81" spans="1:7">
      <c r="A81" s="2" t="s">
        <v>171</v>
      </c>
      <c r="B81" s="3" t="s">
        <v>131</v>
      </c>
      <c r="C81" s="3" t="s">
        <v>172</v>
      </c>
      <c r="D81" s="3">
        <v>2</v>
      </c>
      <c r="E81" s="3">
        <v>1035</v>
      </c>
      <c r="F81" s="7">
        <v>0.96619999999999995</v>
      </c>
      <c r="G81" s="3">
        <v>10</v>
      </c>
    </row>
    <row r="82" spans="1:7">
      <c r="A82" s="2" t="s">
        <v>155</v>
      </c>
      <c r="B82" s="3" t="s">
        <v>131</v>
      </c>
      <c r="C82" s="3" t="s">
        <v>156</v>
      </c>
      <c r="D82" s="3">
        <v>2</v>
      </c>
      <c r="E82" s="3">
        <v>1055</v>
      </c>
      <c r="F82" s="7">
        <v>0.94789999999999996</v>
      </c>
      <c r="G82" s="3">
        <v>10</v>
      </c>
    </row>
    <row r="83" spans="1:7">
      <c r="A83" s="2" t="s">
        <v>189</v>
      </c>
      <c r="B83" s="3" t="s">
        <v>131</v>
      </c>
      <c r="C83" s="3" t="s">
        <v>190</v>
      </c>
      <c r="D83" s="3">
        <v>2</v>
      </c>
      <c r="E83" s="3">
        <v>1005</v>
      </c>
      <c r="F83" s="7">
        <v>0.995</v>
      </c>
      <c r="G83" s="3">
        <v>10</v>
      </c>
    </row>
    <row r="84" spans="1:7">
      <c r="A84" s="2" t="s">
        <v>30</v>
      </c>
      <c r="B84" s="3" t="s">
        <v>8</v>
      </c>
      <c r="C84" s="3" t="s">
        <v>31</v>
      </c>
      <c r="D84" s="3">
        <v>2</v>
      </c>
      <c r="E84" s="3">
        <v>1390</v>
      </c>
      <c r="F84" s="7">
        <v>0.71940000000000004</v>
      </c>
      <c r="G84" s="3">
        <v>10</v>
      </c>
    </row>
    <row r="85" spans="1:7">
      <c r="A85" s="2" t="s">
        <v>73</v>
      </c>
      <c r="B85" s="3" t="s">
        <v>36</v>
      </c>
      <c r="C85" s="3" t="s">
        <v>74</v>
      </c>
      <c r="D85" s="3">
        <v>2</v>
      </c>
      <c r="E85" s="3">
        <v>1160</v>
      </c>
      <c r="F85" s="7">
        <v>0.86209999999999998</v>
      </c>
      <c r="G85" s="3">
        <v>10</v>
      </c>
    </row>
    <row r="86" spans="1:7">
      <c r="A86" s="2" t="s">
        <v>257</v>
      </c>
      <c r="B86" s="3" t="s">
        <v>220</v>
      </c>
      <c r="C86" s="3" t="s">
        <v>258</v>
      </c>
      <c r="D86" s="3">
        <v>1</v>
      </c>
      <c r="E86" s="3">
        <v>825</v>
      </c>
      <c r="F86" s="7">
        <v>1.2121</v>
      </c>
      <c r="G86" s="3">
        <v>11</v>
      </c>
    </row>
    <row r="87" spans="1:7">
      <c r="A87" s="2" t="s">
        <v>71</v>
      </c>
      <c r="B87" s="3" t="s">
        <v>36</v>
      </c>
      <c r="C87" s="3" t="s">
        <v>72</v>
      </c>
      <c r="D87" s="3">
        <v>2</v>
      </c>
      <c r="E87" s="3">
        <v>1180</v>
      </c>
      <c r="F87" s="7">
        <v>0.84750000000000003</v>
      </c>
      <c r="G87" s="3">
        <v>11</v>
      </c>
    </row>
    <row r="88" spans="1:7">
      <c r="A88" s="2" t="s">
        <v>14</v>
      </c>
      <c r="B88" s="3" t="s">
        <v>8</v>
      </c>
      <c r="C88" s="3" t="s">
        <v>15</v>
      </c>
      <c r="D88" s="3">
        <v>1</v>
      </c>
      <c r="E88" s="3">
        <v>1500</v>
      </c>
      <c r="F88" s="7">
        <v>0.66669999999999996</v>
      </c>
      <c r="G88" s="3">
        <v>11</v>
      </c>
    </row>
    <row r="89" spans="1:7">
      <c r="A89" s="2" t="s">
        <v>22</v>
      </c>
      <c r="B89" s="3" t="s">
        <v>8</v>
      </c>
      <c r="C89" s="3" t="s">
        <v>23</v>
      </c>
      <c r="D89" s="3">
        <v>1</v>
      </c>
      <c r="E89" s="3">
        <v>1455</v>
      </c>
      <c r="F89" s="7">
        <v>0.68730000000000002</v>
      </c>
      <c r="G89" s="3">
        <v>11</v>
      </c>
    </row>
    <row r="90" spans="1:7">
      <c r="A90" s="2"/>
      <c r="B90" s="3"/>
      <c r="C90" s="3" t="s">
        <v>354</v>
      </c>
      <c r="D90" s="3"/>
      <c r="E90" s="3"/>
      <c r="F90" s="7">
        <v>0.99009999999999998</v>
      </c>
      <c r="G90" s="3"/>
    </row>
    <row r="91" spans="1:7">
      <c r="A91" s="2" t="s">
        <v>7</v>
      </c>
      <c r="B91" s="3" t="s">
        <v>8</v>
      </c>
      <c r="C91" s="3" t="s">
        <v>9</v>
      </c>
      <c r="D91" s="3">
        <v>1</v>
      </c>
      <c r="E91" s="3">
        <v>1645</v>
      </c>
      <c r="F91" s="7">
        <v>0.6079</v>
      </c>
      <c r="G91" s="3">
        <v>11</v>
      </c>
    </row>
    <row r="92" spans="1:7">
      <c r="A92" s="2" t="s">
        <v>10</v>
      </c>
      <c r="B92" s="3" t="s">
        <v>8</v>
      </c>
      <c r="C92" s="3" t="s">
        <v>11</v>
      </c>
      <c r="D92" s="3">
        <v>1</v>
      </c>
      <c r="E92" s="3">
        <v>1645</v>
      </c>
      <c r="F92" s="7">
        <v>0.6079</v>
      </c>
      <c r="G92" s="3">
        <v>11</v>
      </c>
    </row>
    <row r="93" spans="1:7">
      <c r="A93" s="2" t="s">
        <v>134</v>
      </c>
      <c r="B93" s="3" t="s">
        <v>131</v>
      </c>
      <c r="C93" s="3" t="s">
        <v>135</v>
      </c>
      <c r="D93" s="3">
        <v>2</v>
      </c>
      <c r="E93" s="3">
        <v>1075</v>
      </c>
      <c r="F93" s="7">
        <v>0.93020000000000003</v>
      </c>
      <c r="G93" s="3">
        <v>11</v>
      </c>
    </row>
    <row r="94" spans="1:7">
      <c r="A94" s="2" t="s">
        <v>161</v>
      </c>
      <c r="B94" s="3" t="s">
        <v>131</v>
      </c>
      <c r="C94" s="3" t="s">
        <v>162</v>
      </c>
      <c r="D94" s="3">
        <v>2</v>
      </c>
      <c r="E94" s="3">
        <v>1055</v>
      </c>
      <c r="F94" s="7">
        <v>0.94789999999999996</v>
      </c>
      <c r="G94" s="3">
        <v>12</v>
      </c>
    </row>
    <row r="95" spans="1:7">
      <c r="A95" s="2" t="s">
        <v>200</v>
      </c>
      <c r="B95" s="3" t="s">
        <v>192</v>
      </c>
      <c r="C95" s="3" t="s">
        <v>201</v>
      </c>
      <c r="D95" s="3">
        <v>2</v>
      </c>
      <c r="E95" s="3">
        <v>985</v>
      </c>
      <c r="F95" s="7">
        <v>1.0152000000000001</v>
      </c>
      <c r="G95" s="3">
        <v>12</v>
      </c>
    </row>
    <row r="96" spans="1:7">
      <c r="A96" s="2" t="s">
        <v>76</v>
      </c>
      <c r="B96" s="3" t="s">
        <v>36</v>
      </c>
      <c r="C96" s="3" t="s">
        <v>76</v>
      </c>
      <c r="D96" s="3">
        <v>1</v>
      </c>
      <c r="E96" s="3">
        <v>1160</v>
      </c>
      <c r="F96" s="7">
        <v>0.86209999999999998</v>
      </c>
      <c r="G96" s="3" t="s">
        <v>188</v>
      </c>
    </row>
    <row r="97" spans="1:7">
      <c r="A97" s="2" t="s">
        <v>196</v>
      </c>
      <c r="B97" s="3" t="s">
        <v>192</v>
      </c>
      <c r="C97" s="3" t="s">
        <v>197</v>
      </c>
      <c r="D97" s="3">
        <v>1</v>
      </c>
      <c r="E97" s="3">
        <v>995</v>
      </c>
      <c r="F97" s="7">
        <v>1.0049999999999999</v>
      </c>
      <c r="G97" s="3" t="s">
        <v>188</v>
      </c>
    </row>
    <row r="98" spans="1:7">
      <c r="A98" s="2" t="s">
        <v>186</v>
      </c>
      <c r="B98" s="3" t="s">
        <v>131</v>
      </c>
      <c r="C98" s="3" t="s">
        <v>187</v>
      </c>
      <c r="D98" s="3">
        <v>1</v>
      </c>
      <c r="E98" s="3">
        <v>1005</v>
      </c>
      <c r="F98" s="7">
        <v>0.995</v>
      </c>
      <c r="G98" s="3" t="s">
        <v>188</v>
      </c>
    </row>
    <row r="99" spans="1:7">
      <c r="A99" s="2" t="s">
        <v>60</v>
      </c>
      <c r="B99" s="3" t="s">
        <v>36</v>
      </c>
      <c r="C99" s="3" t="s">
        <v>61</v>
      </c>
      <c r="D99" s="3">
        <v>2</v>
      </c>
      <c r="E99" s="3">
        <v>1185</v>
      </c>
      <c r="F99" s="7">
        <v>0.84389999999999998</v>
      </c>
      <c r="G99" s="3" t="s">
        <v>188</v>
      </c>
    </row>
    <row r="100" spans="1:7">
      <c r="A100" s="2" t="s">
        <v>58</v>
      </c>
      <c r="B100" s="3" t="s">
        <v>36</v>
      </c>
      <c r="C100" s="3" t="s">
        <v>59</v>
      </c>
      <c r="D100" s="3">
        <v>1</v>
      </c>
      <c r="E100" s="3">
        <v>1205</v>
      </c>
      <c r="F100" s="7">
        <v>0.82989999999999997</v>
      </c>
      <c r="G100" s="3">
        <v>14</v>
      </c>
    </row>
    <row r="101" spans="1:7">
      <c r="A101" s="2" t="s">
        <v>35</v>
      </c>
      <c r="B101" s="3" t="s">
        <v>36</v>
      </c>
      <c r="C101" s="3" t="s">
        <v>37</v>
      </c>
      <c r="D101" s="3">
        <v>2</v>
      </c>
      <c r="E101" s="3">
        <v>1265</v>
      </c>
      <c r="F101" s="7">
        <v>0.79049999999999998</v>
      </c>
      <c r="G101" s="3">
        <v>15</v>
      </c>
    </row>
    <row r="102" spans="1:7">
      <c r="A102" s="2" t="s">
        <v>52</v>
      </c>
      <c r="B102" s="3" t="s">
        <v>36</v>
      </c>
      <c r="C102" s="3" t="s">
        <v>53</v>
      </c>
      <c r="D102" s="3">
        <v>2</v>
      </c>
      <c r="E102" s="3">
        <v>1205</v>
      </c>
      <c r="F102" s="7">
        <v>0.82989999999999997</v>
      </c>
      <c r="G102" s="3">
        <v>15</v>
      </c>
    </row>
    <row r="103" spans="1:7">
      <c r="A103" s="2" t="s">
        <v>18</v>
      </c>
      <c r="B103" s="3" t="s">
        <v>8</v>
      </c>
      <c r="C103" s="3" t="s">
        <v>19</v>
      </c>
      <c r="D103" s="3">
        <v>1</v>
      </c>
      <c r="E103" s="3">
        <v>1455</v>
      </c>
      <c r="F103" s="7">
        <v>0.68730000000000002</v>
      </c>
      <c r="G103" s="3">
        <v>15</v>
      </c>
    </row>
    <row r="104" spans="1:7">
      <c r="A104" s="2" t="s">
        <v>24</v>
      </c>
      <c r="B104" s="3" t="s">
        <v>8</v>
      </c>
      <c r="C104" s="3" t="s">
        <v>25</v>
      </c>
      <c r="D104" s="3">
        <v>1</v>
      </c>
      <c r="E104" s="3">
        <v>1430</v>
      </c>
      <c r="F104" s="7">
        <v>0.69930000000000003</v>
      </c>
      <c r="G104" s="3">
        <v>15</v>
      </c>
    </row>
    <row r="105" spans="1:7">
      <c r="A105" s="2" t="s">
        <v>175</v>
      </c>
      <c r="B105" s="3" t="s">
        <v>131</v>
      </c>
      <c r="C105" s="3" t="s">
        <v>176</v>
      </c>
      <c r="D105" s="3">
        <v>1</v>
      </c>
      <c r="E105" s="3">
        <v>1035</v>
      </c>
      <c r="F105" s="7">
        <v>0.96619999999999995</v>
      </c>
      <c r="G105" s="3">
        <v>15</v>
      </c>
    </row>
    <row r="106" spans="1:7">
      <c r="A106" s="2" t="s">
        <v>128</v>
      </c>
      <c r="B106" s="3" t="s">
        <v>83</v>
      </c>
      <c r="C106" s="3" t="s">
        <v>129</v>
      </c>
      <c r="D106" s="3">
        <v>2</v>
      </c>
      <c r="E106" s="3">
        <v>1080</v>
      </c>
      <c r="F106" s="7">
        <v>0.92589999999999995</v>
      </c>
      <c r="G106" s="3">
        <v>15</v>
      </c>
    </row>
    <row r="107" spans="1:7">
      <c r="A107" s="2" t="s">
        <v>149</v>
      </c>
      <c r="B107" s="3" t="s">
        <v>131</v>
      </c>
      <c r="C107" s="3" t="s">
        <v>150</v>
      </c>
      <c r="D107" s="3">
        <v>2</v>
      </c>
      <c r="E107" s="3">
        <v>1060</v>
      </c>
      <c r="F107" s="7">
        <v>0.94340000000000002</v>
      </c>
      <c r="G107" s="3">
        <v>15</v>
      </c>
    </row>
    <row r="108" spans="1:7">
      <c r="A108" s="2" t="s">
        <v>165</v>
      </c>
      <c r="B108" s="3" t="s">
        <v>131</v>
      </c>
      <c r="C108" s="3" t="s">
        <v>166</v>
      </c>
      <c r="D108" s="3">
        <v>1</v>
      </c>
      <c r="E108" s="3">
        <v>1055</v>
      </c>
      <c r="F108" s="7">
        <v>0.94789999999999996</v>
      </c>
      <c r="G108" s="3">
        <v>15</v>
      </c>
    </row>
    <row r="109" spans="1:7">
      <c r="A109" s="2" t="s">
        <v>219</v>
      </c>
      <c r="B109" s="3" t="s">
        <v>220</v>
      </c>
      <c r="C109" s="3" t="s">
        <v>221</v>
      </c>
      <c r="D109" s="3">
        <v>2</v>
      </c>
      <c r="E109" s="3">
        <v>930</v>
      </c>
      <c r="F109" s="7">
        <v>1.0752999999999999</v>
      </c>
      <c r="G109" s="3">
        <v>15</v>
      </c>
    </row>
    <row r="110" spans="1:7">
      <c r="A110" s="2" t="s">
        <v>203</v>
      </c>
      <c r="B110" s="3" t="s">
        <v>192</v>
      </c>
      <c r="C110" s="3" t="s">
        <v>204</v>
      </c>
      <c r="D110" s="3">
        <v>2</v>
      </c>
      <c r="E110" s="3">
        <v>985</v>
      </c>
      <c r="F110" s="7">
        <v>1.0152000000000001</v>
      </c>
      <c r="G110" s="3" t="s">
        <v>212</v>
      </c>
    </row>
    <row r="111" spans="1:7">
      <c r="A111" s="2" t="s">
        <v>215</v>
      </c>
      <c r="B111" s="3" t="s">
        <v>192</v>
      </c>
      <c r="C111" s="3" t="s">
        <v>216</v>
      </c>
      <c r="D111" s="3">
        <v>2</v>
      </c>
      <c r="E111" s="3">
        <v>970</v>
      </c>
      <c r="F111" s="7">
        <v>1.0308999999999999</v>
      </c>
      <c r="G111" s="3" t="s">
        <v>212</v>
      </c>
    </row>
    <row r="112" spans="1:7">
      <c r="A112" s="2" t="s">
        <v>222</v>
      </c>
      <c r="B112" s="3" t="s">
        <v>220</v>
      </c>
      <c r="C112" s="3" t="s">
        <v>223</v>
      </c>
      <c r="D112" s="3">
        <v>2</v>
      </c>
      <c r="E112" s="3">
        <v>930</v>
      </c>
      <c r="F112" s="7">
        <v>1.0752999999999999</v>
      </c>
      <c r="G112" s="3">
        <v>16</v>
      </c>
    </row>
    <row r="113" spans="1:7">
      <c r="A113" s="2" t="s">
        <v>267</v>
      </c>
      <c r="B113" s="3" t="s">
        <v>220</v>
      </c>
      <c r="C113" s="3" t="s">
        <v>268</v>
      </c>
      <c r="D113" s="3">
        <v>1</v>
      </c>
      <c r="E113" s="3">
        <v>700</v>
      </c>
      <c r="F113" s="7">
        <v>1.4286000000000001</v>
      </c>
      <c r="G113" s="3">
        <v>16</v>
      </c>
    </row>
    <row r="114" spans="1:7">
      <c r="A114" s="2" t="s">
        <v>235</v>
      </c>
      <c r="B114" s="3" t="s">
        <v>220</v>
      </c>
      <c r="C114" s="3" t="s">
        <v>236</v>
      </c>
      <c r="D114" s="3">
        <v>1</v>
      </c>
      <c r="E114" s="3">
        <v>900</v>
      </c>
      <c r="F114" s="7">
        <v>1.1111</v>
      </c>
      <c r="G114" s="3">
        <v>16</v>
      </c>
    </row>
    <row r="115" spans="1:7">
      <c r="A115" s="2" t="s">
        <v>255</v>
      </c>
      <c r="B115" s="3" t="s">
        <v>220</v>
      </c>
      <c r="C115" s="3" t="s">
        <v>256</v>
      </c>
      <c r="D115" s="3">
        <v>1</v>
      </c>
      <c r="E115" s="3">
        <v>825</v>
      </c>
      <c r="F115" s="7">
        <v>1.2121</v>
      </c>
      <c r="G115" s="3">
        <v>19</v>
      </c>
    </row>
    <row r="116" spans="1:7">
      <c r="A116" s="2" t="s">
        <v>262</v>
      </c>
      <c r="B116" s="3" t="s">
        <v>220</v>
      </c>
      <c r="C116" s="3" t="s">
        <v>263</v>
      </c>
      <c r="D116" s="3">
        <v>2</v>
      </c>
      <c r="E116" s="3">
        <v>785</v>
      </c>
      <c r="F116" s="7">
        <v>1.2739</v>
      </c>
      <c r="G116" s="3">
        <v>19</v>
      </c>
    </row>
    <row r="117" spans="1:7">
      <c r="A117" s="2" t="s">
        <v>179</v>
      </c>
      <c r="B117" s="3" t="s">
        <v>131</v>
      </c>
      <c r="C117" s="3" t="s">
        <v>180</v>
      </c>
      <c r="D117" s="3">
        <v>2</v>
      </c>
      <c r="E117" s="3">
        <v>1035</v>
      </c>
      <c r="F117" s="7">
        <v>0.96619999999999995</v>
      </c>
      <c r="G117" s="3" t="s">
        <v>226</v>
      </c>
    </row>
    <row r="118" spans="1:7">
      <c r="A118" s="2" t="s">
        <v>143</v>
      </c>
      <c r="B118" s="3" t="s">
        <v>131</v>
      </c>
      <c r="C118" s="3" t="s">
        <v>144</v>
      </c>
      <c r="D118" s="3">
        <v>2</v>
      </c>
      <c r="E118" s="3">
        <v>1065</v>
      </c>
      <c r="F118" s="7">
        <v>0.93899999999999995</v>
      </c>
      <c r="G118" s="3">
        <v>21</v>
      </c>
    </row>
    <row r="119" spans="1:7">
      <c r="A119" s="2" t="s">
        <v>97</v>
      </c>
      <c r="B119" s="3" t="s">
        <v>83</v>
      </c>
      <c r="C119" s="3" t="s">
        <v>98</v>
      </c>
      <c r="D119" s="3">
        <v>2</v>
      </c>
      <c r="E119" s="3">
        <v>1105</v>
      </c>
      <c r="F119" s="7">
        <v>0.90500000000000003</v>
      </c>
      <c r="G119" s="3">
        <v>21</v>
      </c>
    </row>
    <row r="120" spans="1:7">
      <c r="A120" s="2" t="s">
        <v>231</v>
      </c>
      <c r="B120" s="3" t="s">
        <v>220</v>
      </c>
      <c r="C120" s="3" t="s">
        <v>232</v>
      </c>
      <c r="D120" s="3">
        <v>2</v>
      </c>
      <c r="E120" s="3">
        <v>905</v>
      </c>
      <c r="F120" s="7">
        <v>1.105</v>
      </c>
      <c r="G120" s="3">
        <v>21</v>
      </c>
    </row>
    <row r="121" spans="1:7">
      <c r="A121" s="2" t="s">
        <v>64</v>
      </c>
      <c r="B121" s="3" t="s">
        <v>36</v>
      </c>
      <c r="C121" s="3" t="s">
        <v>65</v>
      </c>
      <c r="D121" s="3">
        <v>1</v>
      </c>
      <c r="E121" s="3">
        <v>1185</v>
      </c>
      <c r="F121" s="7">
        <v>0.84389999999999998</v>
      </c>
      <c r="G121" s="3" t="s">
        <v>234</v>
      </c>
    </row>
    <row r="122" spans="1:7">
      <c r="A122" s="2" t="s">
        <v>157</v>
      </c>
      <c r="B122" s="3" t="s">
        <v>131</v>
      </c>
      <c r="C122" s="3" t="s">
        <v>158</v>
      </c>
      <c r="D122" s="3">
        <v>2</v>
      </c>
      <c r="E122" s="3">
        <v>1055</v>
      </c>
      <c r="F122" s="7">
        <v>0.94789999999999996</v>
      </c>
      <c r="G122" s="3" t="s">
        <v>234</v>
      </c>
    </row>
    <row r="123" spans="1:7">
      <c r="A123" s="2" t="s">
        <v>198</v>
      </c>
      <c r="B123" s="3" t="s">
        <v>192</v>
      </c>
      <c r="C123" s="3" t="s">
        <v>199</v>
      </c>
      <c r="D123" s="3">
        <v>2</v>
      </c>
      <c r="E123" s="3">
        <v>985</v>
      </c>
      <c r="F123" s="7">
        <v>1.0152000000000001</v>
      </c>
      <c r="G123" s="3" t="s">
        <v>234</v>
      </c>
    </row>
    <row r="124" spans="1:7">
      <c r="A124" s="2" t="s">
        <v>173</v>
      </c>
      <c r="B124" s="3" t="s">
        <v>131</v>
      </c>
      <c r="C124" s="3" t="s">
        <v>174</v>
      </c>
      <c r="D124" s="3">
        <v>3</v>
      </c>
      <c r="E124" s="3">
        <v>1035</v>
      </c>
      <c r="F124" s="7">
        <v>0.96619999999999995</v>
      </c>
      <c r="G124" s="3">
        <v>22</v>
      </c>
    </row>
    <row r="125" spans="1:7">
      <c r="A125" s="2" t="s">
        <v>26</v>
      </c>
      <c r="B125" s="3" t="s">
        <v>8</v>
      </c>
      <c r="C125" s="3" t="s">
        <v>27</v>
      </c>
      <c r="D125" s="3">
        <v>1</v>
      </c>
      <c r="E125" s="3">
        <v>1430</v>
      </c>
      <c r="F125" s="7">
        <v>0.69930000000000003</v>
      </c>
      <c r="G125" s="3">
        <v>22</v>
      </c>
    </row>
    <row r="126" spans="1:7">
      <c r="A126" s="2" t="s">
        <v>38</v>
      </c>
      <c r="B126" s="3" t="s">
        <v>36</v>
      </c>
      <c r="C126" s="3" t="s">
        <v>39</v>
      </c>
      <c r="D126" s="3">
        <v>2</v>
      </c>
      <c r="E126" s="3">
        <v>1265</v>
      </c>
      <c r="F126" s="7">
        <v>0.79049999999999998</v>
      </c>
      <c r="G126" s="3" t="s">
        <v>241</v>
      </c>
    </row>
    <row r="127" spans="1:7">
      <c r="A127" s="2" t="s">
        <v>136</v>
      </c>
      <c r="B127" s="3" t="s">
        <v>131</v>
      </c>
      <c r="C127" s="3" t="s">
        <v>137</v>
      </c>
      <c r="D127" s="3">
        <v>2</v>
      </c>
      <c r="E127" s="3">
        <v>1075</v>
      </c>
      <c r="F127" s="7">
        <v>0.93020000000000003</v>
      </c>
      <c r="G127" s="3" t="s">
        <v>241</v>
      </c>
    </row>
    <row r="128" spans="1:7">
      <c r="A128" s="2" t="s">
        <v>54</v>
      </c>
      <c r="B128" s="3" t="s">
        <v>36</v>
      </c>
      <c r="C128" s="3" t="s">
        <v>55</v>
      </c>
      <c r="D128" s="3">
        <v>1</v>
      </c>
      <c r="E128" s="3">
        <v>1205</v>
      </c>
      <c r="F128" s="7">
        <v>0.82989999999999997</v>
      </c>
      <c r="G128" s="3">
        <v>23</v>
      </c>
    </row>
    <row r="129" spans="1:7">
      <c r="A129" s="2" t="s">
        <v>33</v>
      </c>
      <c r="B129" s="3" t="s">
        <v>8</v>
      </c>
      <c r="C129" s="3" t="s">
        <v>34</v>
      </c>
      <c r="D129" s="3">
        <v>1</v>
      </c>
      <c r="E129" s="3">
        <v>1290</v>
      </c>
      <c r="F129" s="7">
        <v>0.7752</v>
      </c>
      <c r="G129" s="3">
        <v>24</v>
      </c>
    </row>
    <row r="130" spans="1:7">
      <c r="A130" s="2" t="s">
        <v>46</v>
      </c>
      <c r="B130" s="3" t="s">
        <v>36</v>
      </c>
      <c r="C130" s="3" t="s">
        <v>47</v>
      </c>
      <c r="D130" s="3">
        <v>2</v>
      </c>
      <c r="E130" s="3">
        <v>1225</v>
      </c>
      <c r="F130" s="7">
        <v>0.81630000000000003</v>
      </c>
      <c r="G130" s="3" t="s">
        <v>249</v>
      </c>
    </row>
    <row r="131" spans="1:7">
      <c r="B131" s="3" t="s">
        <v>314</v>
      </c>
      <c r="C131" s="3" t="s">
        <v>315</v>
      </c>
      <c r="D131" s="3">
        <v>2</v>
      </c>
      <c r="E131" s="3">
        <v>995</v>
      </c>
      <c r="F131" s="7">
        <v>1.0049999999999999</v>
      </c>
      <c r="G131" s="3" t="s">
        <v>249</v>
      </c>
    </row>
    <row r="132" spans="1:7">
      <c r="A132" s="2" t="s">
        <v>246</v>
      </c>
      <c r="B132" s="3" t="s">
        <v>220</v>
      </c>
      <c r="C132" s="3" t="s">
        <v>246</v>
      </c>
      <c r="D132" s="3">
        <v>1</v>
      </c>
      <c r="E132" s="3">
        <v>870</v>
      </c>
      <c r="F132" s="7">
        <v>1.1494</v>
      </c>
      <c r="G132" s="3" t="s">
        <v>254</v>
      </c>
    </row>
    <row r="133" spans="1:7">
      <c r="A133" s="2" t="s">
        <v>104</v>
      </c>
      <c r="B133" s="3" t="s">
        <v>83</v>
      </c>
      <c r="C133" s="3" t="s">
        <v>105</v>
      </c>
      <c r="D133" s="3">
        <v>2</v>
      </c>
      <c r="E133" s="3">
        <v>1100</v>
      </c>
      <c r="F133" s="7">
        <v>0.90910000000000002</v>
      </c>
      <c r="G133" s="3" t="s">
        <v>254</v>
      </c>
    </row>
    <row r="134" spans="1:7">
      <c r="A134" s="2" t="s">
        <v>78</v>
      </c>
      <c r="B134" s="3" t="s">
        <v>36</v>
      </c>
      <c r="C134" s="3" t="s">
        <v>79</v>
      </c>
      <c r="D134" s="3">
        <v>2</v>
      </c>
      <c r="E134" s="3">
        <v>1160</v>
      </c>
      <c r="F134" s="7">
        <v>0.86209999999999998</v>
      </c>
      <c r="G134" s="3" t="s">
        <v>254</v>
      </c>
    </row>
    <row r="135" spans="1:7">
      <c r="A135" s="2" t="s">
        <v>114</v>
      </c>
      <c r="B135" s="3" t="s">
        <v>83</v>
      </c>
      <c r="C135" s="3" t="s">
        <v>115</v>
      </c>
      <c r="D135" s="3">
        <v>2</v>
      </c>
      <c r="E135" s="3">
        <v>1090</v>
      </c>
      <c r="F135" s="7">
        <v>0.91739999999999999</v>
      </c>
      <c r="G135" s="3" t="s">
        <v>254</v>
      </c>
    </row>
    <row r="136" spans="1:7">
      <c r="A136" s="2" t="s">
        <v>145</v>
      </c>
      <c r="B136" s="3" t="s">
        <v>131</v>
      </c>
      <c r="C136" s="3" t="s">
        <v>146</v>
      </c>
      <c r="D136" s="3">
        <v>2</v>
      </c>
      <c r="E136" s="3">
        <v>1065</v>
      </c>
      <c r="F136" s="7">
        <v>0.93899999999999995</v>
      </c>
      <c r="G136" s="3">
        <v>29</v>
      </c>
    </row>
    <row r="137" spans="1:7">
      <c r="A137" s="2" t="s">
        <v>194</v>
      </c>
      <c r="B137" s="3" t="s">
        <v>192</v>
      </c>
      <c r="C137" s="3" t="s">
        <v>195</v>
      </c>
      <c r="D137" s="3">
        <v>2</v>
      </c>
      <c r="E137" s="3">
        <v>1000</v>
      </c>
      <c r="F137" s="7">
        <v>1</v>
      </c>
      <c r="G137" s="3">
        <v>29</v>
      </c>
    </row>
    <row r="138" spans="1:7">
      <c r="A138" s="2" t="s">
        <v>213</v>
      </c>
      <c r="B138" s="3" t="s">
        <v>192</v>
      </c>
      <c r="C138" s="3" t="s">
        <v>214</v>
      </c>
      <c r="D138" s="3">
        <v>2</v>
      </c>
      <c r="E138" s="3">
        <v>975</v>
      </c>
      <c r="F138" s="7">
        <v>1.0256000000000001</v>
      </c>
      <c r="G138" s="3" t="s">
        <v>264</v>
      </c>
    </row>
    <row r="139" spans="1:7">
      <c r="A139" s="2" t="s">
        <v>177</v>
      </c>
      <c r="B139" s="3" t="s">
        <v>131</v>
      </c>
      <c r="C139" s="3" t="s">
        <v>178</v>
      </c>
      <c r="D139" s="3">
        <v>2</v>
      </c>
      <c r="E139" s="3">
        <v>1035</v>
      </c>
      <c r="F139" s="7">
        <v>0.96619999999999995</v>
      </c>
      <c r="G139" s="3">
        <v>34</v>
      </c>
    </row>
    <row r="140" spans="1:7">
      <c r="A140" s="2" t="s">
        <v>82</v>
      </c>
      <c r="B140" s="3" t="s">
        <v>83</v>
      </c>
      <c r="C140" s="3" t="s">
        <v>82</v>
      </c>
      <c r="D140" s="3">
        <v>1</v>
      </c>
      <c r="E140" s="3">
        <v>1140</v>
      </c>
      <c r="F140" s="7">
        <v>0.87719999999999998</v>
      </c>
      <c r="G140" s="3">
        <v>39</v>
      </c>
    </row>
    <row r="141" spans="1:7">
      <c r="A141" s="2" t="s">
        <v>130</v>
      </c>
      <c r="B141" s="3" t="s">
        <v>131</v>
      </c>
      <c r="C141" s="3" t="s">
        <v>132</v>
      </c>
      <c r="D141" s="3">
        <v>2</v>
      </c>
      <c r="E141" s="3">
        <v>1075</v>
      </c>
      <c r="F141" s="7">
        <v>0.93020000000000003</v>
      </c>
      <c r="G141" s="3">
        <v>39</v>
      </c>
    </row>
    <row r="142" spans="1:7">
      <c r="A142" s="2" t="s">
        <v>94</v>
      </c>
      <c r="B142" s="3" t="s">
        <v>83</v>
      </c>
      <c r="C142" s="3" t="s">
        <v>95</v>
      </c>
      <c r="D142" s="3">
        <v>1</v>
      </c>
      <c r="E142" s="3">
        <v>1120</v>
      </c>
      <c r="F142" s="7">
        <v>0.89290000000000003</v>
      </c>
      <c r="G142" s="3">
        <v>44</v>
      </c>
    </row>
    <row r="143" spans="1:7">
      <c r="A143" s="2" t="s">
        <v>32</v>
      </c>
      <c r="B143" s="3" t="s">
        <v>8</v>
      </c>
      <c r="C143" s="3" t="s">
        <v>32</v>
      </c>
      <c r="D143" s="3">
        <v>2</v>
      </c>
      <c r="E143" s="3">
        <v>1330</v>
      </c>
      <c r="F143" s="7">
        <v>0.75190000000000001</v>
      </c>
      <c r="G143" s="3">
        <v>44</v>
      </c>
    </row>
    <row r="144" spans="1:7">
      <c r="A144" s="2" t="s">
        <v>16</v>
      </c>
      <c r="B144" s="3" t="s">
        <v>8</v>
      </c>
      <c r="C144" s="3" t="s">
        <v>17</v>
      </c>
      <c r="D144" s="3">
        <v>1</v>
      </c>
      <c r="E144" s="3">
        <v>1500</v>
      </c>
      <c r="F144" s="7">
        <v>0.66669999999999996</v>
      </c>
    </row>
  </sheetData>
  <mergeCells count="6">
    <mergeCell ref="G1:G2"/>
    <mergeCell ref="A1:A2"/>
    <mergeCell ref="B1:B2"/>
    <mergeCell ref="C1:C2"/>
    <mergeCell ref="D1:D2"/>
    <mergeCell ref="E1:E2"/>
  </mergeCells>
  <phoneticPr fontId="9" type="noConversion"/>
  <dataValidations count="1">
    <dataValidation type="list" allowBlank="1" showInputMessage="1" showErrorMessage="1" sqref="H7">
      <formula1>"essai"</formula1>
    </dataValidation>
  </dataValidations>
  <pageMargins left="0.7" right="0.7" top="0.75" bottom="0.75" header="0.3" footer="0.3"/>
  <pageSetup paperSize="9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D12" sqref="D12"/>
    </sheetView>
  </sheetViews>
  <sheetFormatPr baseColWidth="10" defaultRowHeight="15"/>
  <cols>
    <col min="1" max="1" width="21.7109375" style="9" customWidth="1"/>
    <col min="2" max="2" width="33.7109375" style="9" customWidth="1"/>
    <col min="3" max="3" width="10.28515625" style="9" bestFit="1" customWidth="1"/>
    <col min="4" max="4" width="4.42578125" style="47" customWidth="1"/>
    <col min="5" max="5" width="4.28515625" style="47" customWidth="1"/>
    <col min="6" max="6" width="8.85546875" style="48" bestFit="1" customWidth="1"/>
    <col min="7" max="7" width="8.28515625" style="55" bestFit="1" customWidth="1"/>
    <col min="8" max="8" width="10.42578125" style="51" customWidth="1"/>
    <col min="9" max="9" width="8.85546875" style="51" customWidth="1"/>
    <col min="10" max="10" width="18.7109375" style="51" customWidth="1"/>
  </cols>
  <sheetData>
    <row r="1" spans="1:10" ht="26.25">
      <c r="A1" s="19" t="s">
        <v>325</v>
      </c>
      <c r="B1" s="18" t="s">
        <v>1</v>
      </c>
      <c r="C1" s="17" t="s">
        <v>4</v>
      </c>
      <c r="D1" s="76" t="s">
        <v>324</v>
      </c>
      <c r="E1" s="77"/>
      <c r="F1" s="43" t="s">
        <v>323</v>
      </c>
      <c r="G1" s="49" t="s">
        <v>322</v>
      </c>
      <c r="H1" s="50" t="s">
        <v>321</v>
      </c>
      <c r="J1" s="52" t="s">
        <v>320</v>
      </c>
    </row>
    <row r="2" spans="1:10">
      <c r="A2" s="16"/>
      <c r="B2" s="15"/>
      <c r="C2" s="14"/>
      <c r="D2" s="44" t="s">
        <v>319</v>
      </c>
      <c r="E2" s="45" t="s">
        <v>318</v>
      </c>
      <c r="F2" s="46" t="s">
        <v>317</v>
      </c>
      <c r="G2" s="53" t="s">
        <v>317</v>
      </c>
      <c r="H2" s="54" t="s">
        <v>316</v>
      </c>
      <c r="J2" s="52">
        <f>COUNTIF(D3:D21,"&gt;0")</f>
        <v>8</v>
      </c>
    </row>
    <row r="3" spans="1:10">
      <c r="A3" s="28" t="str">
        <f>IF(ISBLANK(Inscription!A2),"",Inscription!A2)</f>
        <v>HYOUNET Florence</v>
      </c>
      <c r="B3" s="28">
        <f>IF(ISBLANK(Inscription!B2),"",Inscription!B2)</f>
        <v>420</v>
      </c>
      <c r="C3" s="28">
        <f>IF(ISBLANK(Inscription!C2),"",Inscription!C2)</f>
        <v>0.90910000000000002</v>
      </c>
      <c r="D3" s="29"/>
      <c r="E3" s="29"/>
      <c r="F3" s="30"/>
      <c r="G3" s="39" t="str">
        <f t="shared" ref="G3:G29" si="0">IF(ISBLANK(D3),"",(D3*60+E3+F3)*C3)</f>
        <v/>
      </c>
      <c r="H3" s="38">
        <f>IF($J$2=0,"",IF(ISNUMBER(C3),IF(ISBLANK(D3),$J$2+1,RANK(G3,G$3:G$21,1)),""))</f>
        <v>9</v>
      </c>
    </row>
    <row r="4" spans="1:10">
      <c r="A4" s="31" t="str">
        <f>IF(ISBLANK(Inscription!A3),"",Inscription!A3)</f>
        <v>VALLET Michel</v>
      </c>
      <c r="B4" s="31" t="str">
        <f>IF(ISBLANK(Inscription!B3),"",Inscription!B3)</f>
        <v>LASER</v>
      </c>
      <c r="C4" s="31">
        <f>IF(ISBLANK(Inscription!C3),"",Inscription!C3)</f>
        <v>0.90910000000000002</v>
      </c>
      <c r="D4" s="32">
        <v>50</v>
      </c>
      <c r="E4" s="32">
        <v>18</v>
      </c>
      <c r="F4" s="33"/>
      <c r="G4" s="40">
        <f t="shared" si="0"/>
        <v>2743.6638000000003</v>
      </c>
      <c r="H4" s="38">
        <f t="shared" ref="H4:H28" si="1">IF($J$2=0,"",IF(ISNUMBER(C4),IF(ISBLANK(D4),$J$2+1,RANK(G4,G$3:G$21,1)),""))</f>
        <v>7</v>
      </c>
    </row>
    <row r="5" spans="1:10">
      <c r="A5" s="31" t="str">
        <f>IF(ISBLANK(Inscription!A4),"",Inscription!A4)</f>
        <v>BERCEGEAY Franc</v>
      </c>
      <c r="B5" s="31" t="str">
        <f>IF(ISBLANK(Inscription!B4),"",Inscription!B4)</f>
        <v>VENT D'OUEST</v>
      </c>
      <c r="C5" s="31">
        <f>IF(ISBLANK(Inscription!C4),"",Inscription!C4)</f>
        <v>1.0049999999999999</v>
      </c>
      <c r="D5" s="32">
        <v>39</v>
      </c>
      <c r="E5" s="32">
        <v>0</v>
      </c>
      <c r="F5" s="33"/>
      <c r="G5" s="40">
        <f t="shared" si="0"/>
        <v>2351.6999999999998</v>
      </c>
      <c r="H5" s="38">
        <f t="shared" si="1"/>
        <v>5</v>
      </c>
    </row>
    <row r="6" spans="1:10">
      <c r="A6" s="31" t="str">
        <f>IF(ISBLANK(Inscription!A5),"",Inscription!A5)</f>
        <v>MONTE Olivier</v>
      </c>
      <c r="B6" s="31">
        <f>IF(ISBLANK(Inscription!B5),"",Inscription!B5)</f>
        <v>420</v>
      </c>
      <c r="C6" s="31">
        <f>IF(ISBLANK(Inscription!C5),"",Inscription!C5)</f>
        <v>0.90910000000000002</v>
      </c>
      <c r="D6" s="32">
        <v>50</v>
      </c>
      <c r="E6" s="32">
        <v>11</v>
      </c>
      <c r="F6" s="33"/>
      <c r="G6" s="40">
        <f t="shared" si="0"/>
        <v>2737.3000999999999</v>
      </c>
      <c r="H6" s="38">
        <f t="shared" si="1"/>
        <v>6</v>
      </c>
    </row>
    <row r="7" spans="1:10">
      <c r="A7" s="31" t="str">
        <f>IF(ISBLANK(Inscription!A6),"",Inscription!A6)</f>
        <v>FINOT Xavier</v>
      </c>
      <c r="B7" s="31">
        <f>IF(ISBLANK(Inscription!B6),"",Inscription!B6)</f>
        <v>505</v>
      </c>
      <c r="C7" s="31">
        <f>IF(ISBLANK(Inscription!C6),"",Inscription!C6)</f>
        <v>1.1235999999999999</v>
      </c>
      <c r="D7" s="32">
        <v>34</v>
      </c>
      <c r="E7" s="32">
        <v>5</v>
      </c>
      <c r="F7" s="33"/>
      <c r="G7" s="40">
        <f t="shared" si="0"/>
        <v>2297.7619999999997</v>
      </c>
      <c r="H7" s="38">
        <f t="shared" si="1"/>
        <v>4</v>
      </c>
    </row>
    <row r="8" spans="1:10">
      <c r="A8" s="31" t="str">
        <f>IF(ISBLANK(Inscription!A7),"",Inscription!A7)</f>
        <v>HYOUNET Jean-Luc</v>
      </c>
      <c r="B8" s="31">
        <f>IF(ISBLANK(Inscription!B7),"",Inscription!B7)</f>
        <v>505</v>
      </c>
      <c r="C8" s="31">
        <f>IF(ISBLANK(Inscription!C7),"",Inscription!C7)</f>
        <v>1.1235999999999999</v>
      </c>
      <c r="D8" s="32">
        <v>29</v>
      </c>
      <c r="E8" s="32">
        <v>39</v>
      </c>
      <c r="F8" s="33"/>
      <c r="G8" s="40">
        <f t="shared" si="0"/>
        <v>1998.8843999999999</v>
      </c>
      <c r="H8" s="38">
        <f t="shared" si="1"/>
        <v>2</v>
      </c>
    </row>
    <row r="9" spans="1:10">
      <c r="A9" s="31" t="str">
        <f>IF(ISBLANK(Inscription!A8),"",Inscription!A8)</f>
        <v>MONTENOT Laurent</v>
      </c>
      <c r="B9" s="31" t="str">
        <f>IF(ISBLANK(Inscription!B8),"",Inscription!B8)</f>
        <v>LASER</v>
      </c>
      <c r="C9" s="31">
        <f>IF(ISBLANK(Inscription!C8),"",Inscription!C8)</f>
        <v>0.90910000000000002</v>
      </c>
      <c r="D9" s="32">
        <v>34</v>
      </c>
      <c r="E9" s="32">
        <v>16</v>
      </c>
      <c r="F9" s="33"/>
      <c r="G9" s="40">
        <f t="shared" si="0"/>
        <v>1869.1096</v>
      </c>
      <c r="H9" s="38">
        <f t="shared" si="1"/>
        <v>1</v>
      </c>
    </row>
    <row r="10" spans="1:10">
      <c r="A10" s="31" t="str">
        <f>IF(ISBLANK(Inscription!A9),"",Inscription!A9)</f>
        <v>CHAMPEL Anne et Martin</v>
      </c>
      <c r="B10" s="31">
        <f>IF(ISBLANK(Inscription!B9),"",Inscription!B9)</f>
        <v>470</v>
      </c>
      <c r="C10" s="31">
        <f>IF(ISBLANK(Inscription!C9),"",Inscription!C9)</f>
        <v>1.0308999999999999</v>
      </c>
      <c r="D10" s="32">
        <v>34</v>
      </c>
      <c r="E10" s="32">
        <v>21</v>
      </c>
      <c r="F10" s="33"/>
      <c r="G10" s="40">
        <f t="shared" si="0"/>
        <v>2124.6848999999997</v>
      </c>
      <c r="H10" s="38">
        <f t="shared" si="1"/>
        <v>3</v>
      </c>
    </row>
    <row r="11" spans="1:10">
      <c r="A11" s="31" t="str">
        <f>IF(ISBLANK(Inscription!A10),"",Inscription!A10)</f>
        <v>Leconte Eric</v>
      </c>
      <c r="B11" s="31" t="str">
        <f>IF(ISBLANK(Inscription!B10),"",Inscription!B10)</f>
        <v>LASER VAGO DACRON</v>
      </c>
      <c r="C11" s="31">
        <f>IF(ISBLANK(Inscription!C10),"",Inscription!C10)</f>
        <v>0.94340000000000002</v>
      </c>
      <c r="D11" s="32">
        <v>56</v>
      </c>
      <c r="E11" s="32">
        <v>13</v>
      </c>
      <c r="F11" s="33"/>
      <c r="G11" s="40">
        <f t="shared" si="0"/>
        <v>3182.0882000000001</v>
      </c>
      <c r="H11" s="38">
        <f t="shared" si="1"/>
        <v>8</v>
      </c>
    </row>
    <row r="12" spans="1:10">
      <c r="A12" s="31" t="str">
        <f>IF(ISBLANK(Inscription!A11),"",Inscription!A11)</f>
        <v/>
      </c>
      <c r="B12" s="31"/>
      <c r="C12" s="31" t="str">
        <f>IF(ISBLANK(Inscription!C11),"",Inscription!C11)</f>
        <v/>
      </c>
      <c r="D12" s="32"/>
      <c r="E12" s="32"/>
      <c r="F12" s="33"/>
      <c r="G12" s="40" t="str">
        <f t="shared" si="0"/>
        <v/>
      </c>
      <c r="H12" s="38" t="str">
        <f t="shared" si="1"/>
        <v/>
      </c>
    </row>
    <row r="13" spans="1:10">
      <c r="A13" s="31" t="str">
        <f>IF(ISBLANK(Inscription!A12),"",Inscription!A12)</f>
        <v/>
      </c>
      <c r="B13" s="31" t="str">
        <f>IF(ISBLANK(Inscription!B12),"",Inscription!B12)</f>
        <v/>
      </c>
      <c r="C13" s="31" t="str">
        <f>IF(ISBLANK(Inscription!C12),"",Inscription!C12)</f>
        <v/>
      </c>
      <c r="D13" s="32"/>
      <c r="E13" s="32"/>
      <c r="F13" s="33"/>
      <c r="G13" s="40" t="str">
        <f t="shared" si="0"/>
        <v/>
      </c>
      <c r="H13" s="38" t="str">
        <f t="shared" si="1"/>
        <v/>
      </c>
    </row>
    <row r="14" spans="1:10">
      <c r="A14" s="31" t="str">
        <f>IF(ISBLANK(Inscription!A13),"",Inscription!A13)</f>
        <v/>
      </c>
      <c r="B14" s="31" t="str">
        <f>IF(ISBLANK(Inscription!B13),"",Inscription!B13)</f>
        <v/>
      </c>
      <c r="C14" s="31" t="str">
        <f>IF(ISBLANK(Inscription!C13),"",Inscription!C13)</f>
        <v/>
      </c>
      <c r="D14" s="32"/>
      <c r="E14" s="32"/>
      <c r="F14" s="33"/>
      <c r="G14" s="40" t="str">
        <f t="shared" si="0"/>
        <v/>
      </c>
      <c r="H14" s="38" t="str">
        <f t="shared" si="1"/>
        <v/>
      </c>
    </row>
    <row r="15" spans="1:10">
      <c r="A15" s="31" t="str">
        <f>IF(ISBLANK(Inscription!A14),"",Inscription!A14)</f>
        <v/>
      </c>
      <c r="B15" s="31" t="str">
        <f>IF(ISBLANK(Inscription!B14),"",Inscription!B14)</f>
        <v/>
      </c>
      <c r="C15" s="31" t="str">
        <f>IF(ISBLANK(Inscription!C14),"",Inscription!C14)</f>
        <v/>
      </c>
      <c r="D15" s="32"/>
      <c r="E15" s="32"/>
      <c r="F15" s="33"/>
      <c r="G15" s="40" t="str">
        <f t="shared" si="0"/>
        <v/>
      </c>
      <c r="H15" s="38" t="str">
        <f t="shared" si="1"/>
        <v/>
      </c>
    </row>
    <row r="16" spans="1:10">
      <c r="A16" s="31" t="str">
        <f>IF(ISBLANK(Inscription!A15),"",Inscription!A15)</f>
        <v/>
      </c>
      <c r="B16" s="31" t="str">
        <f>IF(ISBLANK(Inscription!B15),"",Inscription!B15)</f>
        <v/>
      </c>
      <c r="C16" s="31" t="str">
        <f>IF(ISBLANK(Inscription!C15),"",Inscription!C15)</f>
        <v/>
      </c>
      <c r="D16" s="32"/>
      <c r="E16" s="32"/>
      <c r="F16" s="33"/>
      <c r="G16" s="40" t="str">
        <f t="shared" si="0"/>
        <v/>
      </c>
      <c r="H16" s="38" t="str">
        <f t="shared" si="1"/>
        <v/>
      </c>
    </row>
    <row r="17" spans="1:8">
      <c r="A17" s="31" t="str">
        <f>IF(ISBLANK(Inscription!A16),"",Inscription!A16)</f>
        <v/>
      </c>
      <c r="B17" s="31" t="str">
        <f>IF(ISBLANK(Inscription!B16),"",Inscription!B16)</f>
        <v/>
      </c>
      <c r="C17" s="31" t="str">
        <f>IF(ISBLANK(Inscription!C16),"",Inscription!C16)</f>
        <v/>
      </c>
      <c r="D17" s="32"/>
      <c r="E17" s="32"/>
      <c r="F17" s="33"/>
      <c r="G17" s="40" t="str">
        <f t="shared" si="0"/>
        <v/>
      </c>
      <c r="H17" s="38" t="str">
        <f t="shared" si="1"/>
        <v/>
      </c>
    </row>
    <row r="18" spans="1:8">
      <c r="A18" s="31" t="str">
        <f>IF(ISBLANK(Inscription!A17),"",Inscription!A17)</f>
        <v/>
      </c>
      <c r="B18" s="31" t="str">
        <f>IF(ISBLANK(Inscription!B17),"",Inscription!B17)</f>
        <v/>
      </c>
      <c r="C18" s="31" t="str">
        <f>IF(ISBLANK(Inscription!C17),"",Inscription!C17)</f>
        <v/>
      </c>
      <c r="D18" s="32"/>
      <c r="E18" s="32"/>
      <c r="F18" s="33"/>
      <c r="G18" s="40" t="str">
        <f t="shared" si="0"/>
        <v/>
      </c>
      <c r="H18" s="38" t="str">
        <f t="shared" si="1"/>
        <v/>
      </c>
    </row>
    <row r="19" spans="1:8">
      <c r="A19" s="31" t="str">
        <f>IF(ISBLANK(Inscription!A18),"",Inscription!A18)</f>
        <v/>
      </c>
      <c r="B19" s="31" t="str">
        <f>IF(ISBLANK(Inscription!B18),"",Inscription!B18)</f>
        <v/>
      </c>
      <c r="C19" s="31" t="str">
        <f>IF(ISBLANK(Inscription!C18),"",Inscription!C18)</f>
        <v/>
      </c>
      <c r="D19" s="32"/>
      <c r="E19" s="32"/>
      <c r="F19" s="33"/>
      <c r="G19" s="40" t="str">
        <f t="shared" si="0"/>
        <v/>
      </c>
      <c r="H19" s="38" t="str">
        <f t="shared" si="1"/>
        <v/>
      </c>
    </row>
    <row r="20" spans="1:8">
      <c r="A20" s="31" t="str">
        <f>IF(ISBLANK(Inscription!A19),"",Inscription!A19)</f>
        <v/>
      </c>
      <c r="B20" s="31" t="str">
        <f>IF(ISBLANK(Inscription!B19),"",Inscription!B19)</f>
        <v/>
      </c>
      <c r="C20" s="31" t="str">
        <f>IF(ISBLANK(Inscription!C19),"",Inscription!C19)</f>
        <v/>
      </c>
      <c r="D20" s="32"/>
      <c r="E20" s="32"/>
      <c r="F20" s="33"/>
      <c r="G20" s="40" t="str">
        <f t="shared" si="0"/>
        <v/>
      </c>
      <c r="H20" s="38" t="str">
        <f t="shared" si="1"/>
        <v/>
      </c>
    </row>
    <row r="21" spans="1:8">
      <c r="A21" s="31" t="str">
        <f>IF(ISBLANK(Inscription!A20),"",Inscription!A20)</f>
        <v/>
      </c>
      <c r="B21" s="31" t="str">
        <f>IF(ISBLANK(Inscription!B20),"",Inscription!B20)</f>
        <v/>
      </c>
      <c r="C21" s="31" t="str">
        <f>IF(ISBLANK(Inscription!C20),"",Inscription!C20)</f>
        <v/>
      </c>
      <c r="D21" s="32"/>
      <c r="E21" s="32"/>
      <c r="F21" s="33"/>
      <c r="G21" s="40" t="str">
        <f t="shared" si="0"/>
        <v/>
      </c>
      <c r="H21" s="38" t="str">
        <f t="shared" si="1"/>
        <v/>
      </c>
    </row>
    <row r="22" spans="1:8">
      <c r="A22" s="31" t="str">
        <f>IF(ISBLANK(Inscription!A21),"",Inscription!A21)</f>
        <v/>
      </c>
      <c r="B22" s="31" t="str">
        <f>IF(ISBLANK(Inscription!B21),"",Inscription!B21)</f>
        <v/>
      </c>
      <c r="C22" s="31" t="str">
        <f>IF(ISBLANK(Inscription!C21),"",Inscription!C21)</f>
        <v/>
      </c>
      <c r="D22" s="32"/>
      <c r="E22" s="32"/>
      <c r="F22" s="33"/>
      <c r="G22" s="40" t="str">
        <f t="shared" si="0"/>
        <v/>
      </c>
      <c r="H22" s="38" t="str">
        <f t="shared" si="1"/>
        <v/>
      </c>
    </row>
    <row r="23" spans="1:8">
      <c r="A23" s="31" t="str">
        <f>IF(ISBLANK(Inscription!A22),"",Inscription!A22)</f>
        <v/>
      </c>
      <c r="B23" s="31" t="str">
        <f>IF(ISBLANK(Inscription!B22),"",Inscription!B22)</f>
        <v/>
      </c>
      <c r="C23" s="31" t="str">
        <f>IF(ISBLANK(Inscription!C22),"",Inscription!C22)</f>
        <v/>
      </c>
      <c r="D23" s="32"/>
      <c r="E23" s="32"/>
      <c r="F23" s="33"/>
      <c r="G23" s="40" t="str">
        <f t="shared" si="0"/>
        <v/>
      </c>
      <c r="H23" s="38" t="str">
        <f t="shared" si="1"/>
        <v/>
      </c>
    </row>
    <row r="24" spans="1:8">
      <c r="A24" s="31" t="str">
        <f>IF(ISBLANK(Inscription!A23),"",Inscription!A23)</f>
        <v/>
      </c>
      <c r="B24" s="31" t="str">
        <f>IF(ISBLANK(Inscription!B23),"",Inscription!B23)</f>
        <v/>
      </c>
      <c r="C24" s="31" t="str">
        <f>IF(ISBLANK(Inscription!C23),"",Inscription!C23)</f>
        <v/>
      </c>
      <c r="D24" s="32"/>
      <c r="E24" s="32"/>
      <c r="F24" s="33"/>
      <c r="G24" s="40" t="str">
        <f t="shared" si="0"/>
        <v/>
      </c>
      <c r="H24" s="38" t="str">
        <f t="shared" si="1"/>
        <v/>
      </c>
    </row>
    <row r="25" spans="1:8">
      <c r="A25" s="31" t="str">
        <f>IF(ISBLANK(Inscription!A24),"",Inscription!A24)</f>
        <v/>
      </c>
      <c r="B25" s="31" t="str">
        <f>IF(ISBLANK(Inscription!B24),"",Inscription!B24)</f>
        <v/>
      </c>
      <c r="C25" s="31" t="str">
        <f>IF(ISBLANK(Inscription!C24),"",Inscription!C24)</f>
        <v/>
      </c>
      <c r="D25" s="32"/>
      <c r="E25" s="32"/>
      <c r="F25" s="33"/>
      <c r="G25" s="40" t="str">
        <f t="shared" si="0"/>
        <v/>
      </c>
      <c r="H25" s="38" t="str">
        <f t="shared" si="1"/>
        <v/>
      </c>
    </row>
    <row r="26" spans="1:8">
      <c r="A26" s="31" t="str">
        <f>IF(ISBLANK(Inscription!A25),"",Inscription!A25)</f>
        <v/>
      </c>
      <c r="B26" s="31" t="str">
        <f>IF(ISBLANK(Inscription!B25),"",Inscription!B25)</f>
        <v/>
      </c>
      <c r="C26" s="31"/>
      <c r="D26" s="32"/>
      <c r="E26" s="32"/>
      <c r="F26" s="33"/>
      <c r="G26" s="40" t="str">
        <f t="shared" si="0"/>
        <v/>
      </c>
      <c r="H26" s="38" t="str">
        <f t="shared" si="1"/>
        <v/>
      </c>
    </row>
    <row r="27" spans="1:8">
      <c r="A27" s="31" t="str">
        <f>IF(ISBLANK(Inscription!A26),"",Inscription!A26)</f>
        <v/>
      </c>
      <c r="B27" s="31" t="str">
        <f>IF(ISBLANK(Inscription!B26),"",Inscription!B26)</f>
        <v/>
      </c>
      <c r="C27" s="31"/>
      <c r="D27" s="32"/>
      <c r="E27" s="32"/>
      <c r="F27" s="33"/>
      <c r="G27" s="40" t="str">
        <f t="shared" si="0"/>
        <v/>
      </c>
      <c r="H27" s="38" t="str">
        <f t="shared" si="1"/>
        <v/>
      </c>
    </row>
    <row r="28" spans="1:8">
      <c r="A28" s="31" t="str">
        <f>IF(ISBLANK(Inscription!A27),"",Inscription!A27)</f>
        <v/>
      </c>
      <c r="B28" s="31" t="str">
        <f>IF(ISBLANK(Inscription!B27),"",Inscription!B27)</f>
        <v/>
      </c>
      <c r="C28" s="31"/>
      <c r="D28" s="32"/>
      <c r="E28" s="32"/>
      <c r="F28" s="33"/>
      <c r="G28" s="40" t="str">
        <f t="shared" si="0"/>
        <v/>
      </c>
      <c r="H28" s="38" t="str">
        <f t="shared" si="1"/>
        <v/>
      </c>
    </row>
    <row r="29" spans="1:8">
      <c r="A29" s="31" t="str">
        <f>IF(ISBLANK(Inscription!A28),"",Inscription!A28)</f>
        <v/>
      </c>
      <c r="B29" s="31" t="str">
        <f>IF(ISBLANK(Inscription!B28),"",Inscription!B28)</f>
        <v/>
      </c>
      <c r="G29" s="40" t="str">
        <f t="shared" si="0"/>
        <v/>
      </c>
      <c r="H29" s="38" t="str">
        <f>IF($J$2=0,"",IF(ISNUMBER(C29),IF(ISBLANK(D29),$J$2+1,RANK(G29,G$3:G$21,1)),""))</f>
        <v/>
      </c>
    </row>
    <row r="30" spans="1:8">
      <c r="A30" s="31" t="str">
        <f>IF(ISBLANK(Inscription!A29),"",Inscription!A29)</f>
        <v/>
      </c>
      <c r="B30" s="31" t="str">
        <f>IF(ISBLANK(Inscription!B29),"",Inscription!B29)</f>
        <v/>
      </c>
      <c r="H30" s="38" t="str">
        <f>IF($J$2=0,"",IF(ISNUMBER(C30),IF(ISBLANK(D30),$J$2+1,RANK(G30,G$3:G$21,1)),""))</f>
        <v/>
      </c>
    </row>
  </sheetData>
  <mergeCells count="1">
    <mergeCell ref="D1:E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  <ignoredErrors>
    <ignoredError sqref="B3:B11 A11:A28 A29:G30 C26:C28 D12:D28 B13:B28 C3:C8 E12:E28 G8:G28 F3:F28 G3:G6 A3:A4 A6:A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F13" sqref="F13"/>
    </sheetView>
  </sheetViews>
  <sheetFormatPr baseColWidth="10" defaultRowHeight="15"/>
  <cols>
    <col min="1" max="1" width="21.7109375" style="9" customWidth="1"/>
    <col min="2" max="2" width="33.7109375" style="9" customWidth="1"/>
    <col min="3" max="3" width="10.28515625" style="9" bestFit="1" customWidth="1"/>
    <col min="4" max="4" width="4.42578125" style="47" customWidth="1"/>
    <col min="5" max="5" width="4.28515625" style="47" customWidth="1"/>
    <col min="6" max="6" width="8.85546875" style="48" bestFit="1" customWidth="1"/>
    <col min="7" max="7" width="8.28515625" style="55" bestFit="1" customWidth="1"/>
    <col min="8" max="8" width="10.42578125" style="51" customWidth="1"/>
    <col min="9" max="9" width="8.85546875" style="51" customWidth="1"/>
    <col min="10" max="10" width="18.7109375" style="51" customWidth="1"/>
  </cols>
  <sheetData>
    <row r="1" spans="1:10" ht="26.25">
      <c r="A1" s="19" t="s">
        <v>325</v>
      </c>
      <c r="B1" s="18" t="s">
        <v>1</v>
      </c>
      <c r="C1" s="17" t="s">
        <v>4</v>
      </c>
      <c r="D1" s="76" t="s">
        <v>324</v>
      </c>
      <c r="E1" s="77"/>
      <c r="F1" s="43" t="s">
        <v>323</v>
      </c>
      <c r="G1" s="49" t="s">
        <v>322</v>
      </c>
      <c r="H1" s="50" t="s">
        <v>321</v>
      </c>
      <c r="J1" s="52" t="s">
        <v>320</v>
      </c>
    </row>
    <row r="2" spans="1:10">
      <c r="A2" s="16"/>
      <c r="B2" s="15"/>
      <c r="C2" s="14"/>
      <c r="D2" s="44" t="s">
        <v>319</v>
      </c>
      <c r="E2" s="45" t="s">
        <v>318</v>
      </c>
      <c r="F2" s="46" t="s">
        <v>317</v>
      </c>
      <c r="G2" s="53" t="s">
        <v>317</v>
      </c>
      <c r="H2" s="54" t="s">
        <v>316</v>
      </c>
      <c r="J2" s="52">
        <f>COUNTIF(D3:D21,"&gt;0")</f>
        <v>8</v>
      </c>
    </row>
    <row r="3" spans="1:10">
      <c r="A3" s="28" t="str">
        <f>IF(ISBLANK(Inscription!A2),"",Inscription!A2)</f>
        <v>HYOUNET Florence</v>
      </c>
      <c r="B3" s="28">
        <f>IF(ISBLANK(Inscription!B2),"",Inscription!B2)</f>
        <v>420</v>
      </c>
      <c r="C3" s="28">
        <f>IF(ISBLANK(Inscription!C2),"",Inscription!C2)</f>
        <v>0.90910000000000002</v>
      </c>
      <c r="D3" s="29">
        <v>26</v>
      </c>
      <c r="E3" s="29">
        <v>58</v>
      </c>
      <c r="F3" s="30"/>
      <c r="G3" s="39">
        <f t="shared" ref="G3:G25" si="0">IF(ISBLANK(D3),"",(D3*60+E3+F3)*C3)</f>
        <v>1470.9238</v>
      </c>
      <c r="H3" s="38">
        <f>IF($J$2=0,"",IF(ISNUMBER(C3),IF(ISBLANK(D3),$J$2+1,RANK(G3,G$3:G$21,1)),""))</f>
        <v>4</v>
      </c>
    </row>
    <row r="4" spans="1:10">
      <c r="A4" s="31" t="str">
        <f>IF(ISBLANK(Inscription!A3),"",Inscription!A3)</f>
        <v>VALLET Michel</v>
      </c>
      <c r="B4" s="31" t="str">
        <f>IF(ISBLANK(Inscription!B3),"",Inscription!B3)</f>
        <v>LASER</v>
      </c>
      <c r="C4" s="31">
        <f>IF(ISBLANK(Inscription!C3),"",Inscription!C3)</f>
        <v>0.90910000000000002</v>
      </c>
      <c r="D4" s="32">
        <v>26</v>
      </c>
      <c r="E4" s="32">
        <v>8</v>
      </c>
      <c r="F4" s="33"/>
      <c r="G4" s="40">
        <f t="shared" si="0"/>
        <v>1425.4688000000001</v>
      </c>
      <c r="H4" s="38">
        <f t="shared" ref="H4:H30" si="1">IF($J$2=0,"",IF(ISNUMBER(C4),IF(ISBLANK(D4),$J$2+1,RANK(G4,G$3:G$21,1)),""))</f>
        <v>2</v>
      </c>
    </row>
    <row r="5" spans="1:10">
      <c r="A5" s="31" t="str">
        <f>IF(ISBLANK(Inscription!A4),"",Inscription!A4)</f>
        <v>BERCEGEAY Franc</v>
      </c>
      <c r="B5" s="31" t="str">
        <f>IF(ISBLANK(Inscription!B4),"",Inscription!B4)</f>
        <v>VENT D'OUEST</v>
      </c>
      <c r="C5" s="31">
        <f>IF(ISBLANK(Inscription!C4),"",Inscription!C4)</f>
        <v>1.0049999999999999</v>
      </c>
      <c r="D5" s="32">
        <v>25</v>
      </c>
      <c r="E5" s="32">
        <v>52</v>
      </c>
      <c r="F5" s="33"/>
      <c r="G5" s="40">
        <f t="shared" si="0"/>
        <v>1559.7599999999998</v>
      </c>
      <c r="H5" s="38">
        <f t="shared" si="1"/>
        <v>6</v>
      </c>
    </row>
    <row r="6" spans="1:10">
      <c r="A6" s="31" t="str">
        <f>IF(ISBLANK(Inscription!A5),"",Inscription!A5)</f>
        <v>MONTE Olivier</v>
      </c>
      <c r="B6" s="31">
        <f>IF(ISBLANK(Inscription!B5),"",Inscription!B5)</f>
        <v>420</v>
      </c>
      <c r="C6" s="31">
        <f>IF(ISBLANK(Inscription!C5),"",Inscription!C5)</f>
        <v>0.90910000000000002</v>
      </c>
      <c r="D6" s="32">
        <v>26</v>
      </c>
      <c r="E6" s="32">
        <v>40</v>
      </c>
      <c r="F6" s="33"/>
      <c r="G6" s="40">
        <f t="shared" si="0"/>
        <v>1454.56</v>
      </c>
      <c r="H6" s="38">
        <f t="shared" si="1"/>
        <v>3</v>
      </c>
    </row>
    <row r="7" spans="1:10">
      <c r="A7" s="31" t="str">
        <f>IF(ISBLANK(Inscription!A6),"",Inscription!A6)</f>
        <v>FINOT Xavier</v>
      </c>
      <c r="B7" s="31">
        <f>IF(ISBLANK(Inscription!B6),"",Inscription!B6)</f>
        <v>505</v>
      </c>
      <c r="C7" s="31">
        <f>IF(ISBLANK(Inscription!C6),"",Inscription!C6)</f>
        <v>1.1235999999999999</v>
      </c>
      <c r="D7" s="32">
        <v>32</v>
      </c>
      <c r="E7" s="32">
        <v>10</v>
      </c>
      <c r="F7" s="33"/>
      <c r="G7" s="40">
        <f t="shared" si="0"/>
        <v>2168.5479999999998</v>
      </c>
      <c r="H7" s="38">
        <f t="shared" si="1"/>
        <v>8</v>
      </c>
    </row>
    <row r="8" spans="1:10">
      <c r="A8" s="31" t="str">
        <f>IF(ISBLANK(Inscription!A7),"",Inscription!A7)</f>
        <v>HYOUNET Jean-Luc</v>
      </c>
      <c r="B8" s="31">
        <f>IF(ISBLANK(Inscription!B7),"",Inscription!B7)</f>
        <v>505</v>
      </c>
      <c r="C8" s="31">
        <f>IF(ISBLANK(Inscription!C7),"",Inscription!C7)</f>
        <v>1.1235999999999999</v>
      </c>
      <c r="D8" s="32">
        <v>17</v>
      </c>
      <c r="E8" s="32">
        <v>2</v>
      </c>
      <c r="F8" s="33"/>
      <c r="G8" s="40">
        <f t="shared" si="0"/>
        <v>1148.3191999999999</v>
      </c>
      <c r="H8" s="38">
        <f t="shared" si="1"/>
        <v>1</v>
      </c>
    </row>
    <row r="9" spans="1:10">
      <c r="A9" s="31" t="str">
        <f>IF(ISBLANK(Inscription!A8),"",Inscription!A8)</f>
        <v>MONTENOT Laurent</v>
      </c>
      <c r="B9" s="31" t="str">
        <f>IF(ISBLANK(Inscription!B8),"",Inscription!B8)</f>
        <v>LASER</v>
      </c>
      <c r="C9" s="31">
        <f>IF(ISBLANK(Inscription!C8),"",Inscription!C8)</f>
        <v>0.90910000000000002</v>
      </c>
      <c r="D9" s="32">
        <v>32</v>
      </c>
      <c r="E9" s="32">
        <v>42</v>
      </c>
      <c r="F9" s="33"/>
      <c r="G9" s="40">
        <f t="shared" si="0"/>
        <v>1783.6541999999999</v>
      </c>
      <c r="H9" s="38">
        <f t="shared" si="1"/>
        <v>7</v>
      </c>
    </row>
    <row r="10" spans="1:10">
      <c r="A10" s="31" t="str">
        <f>IF(ISBLANK(Inscription!A9),"",Inscription!A9)</f>
        <v>CHAMPEL Anne et Martin</v>
      </c>
      <c r="B10" s="31">
        <f>IF(ISBLANK(Inscription!B9),"",Inscription!B9)</f>
        <v>470</v>
      </c>
      <c r="C10" s="31">
        <f>IF(ISBLANK(Inscription!C9),"",Inscription!C9)</f>
        <v>1.0308999999999999</v>
      </c>
      <c r="D10" s="32"/>
      <c r="E10" s="32"/>
      <c r="F10" s="33"/>
      <c r="G10" s="40" t="str">
        <f t="shared" si="0"/>
        <v/>
      </c>
      <c r="H10" s="38">
        <f t="shared" si="1"/>
        <v>9</v>
      </c>
    </row>
    <row r="11" spans="1:10">
      <c r="A11" s="31" t="str">
        <f>IF(ISBLANK(Inscription!A10),"",Inscription!A10)</f>
        <v>Leconte Eric</v>
      </c>
      <c r="B11" s="31" t="str">
        <f>IF(ISBLANK(Inscription!B10),"",Inscription!B10)</f>
        <v>LASER VAGO DACRON</v>
      </c>
      <c r="C11" s="31">
        <f>IF(ISBLANK(Inscription!C10),"",Inscription!C10)</f>
        <v>0.94340000000000002</v>
      </c>
      <c r="D11" s="32">
        <v>26</v>
      </c>
      <c r="E11" s="32">
        <v>26</v>
      </c>
      <c r="F11" s="33"/>
      <c r="G11" s="40">
        <f t="shared" si="0"/>
        <v>1496.2324000000001</v>
      </c>
      <c r="H11" s="38">
        <f t="shared" si="1"/>
        <v>5</v>
      </c>
    </row>
    <row r="12" spans="1:10">
      <c r="A12" s="31" t="str">
        <f>IF(ISBLANK(Inscription!A11),"",Inscription!A11)</f>
        <v/>
      </c>
      <c r="B12" s="31"/>
      <c r="C12" s="31" t="str">
        <f>IF(ISBLANK(Inscription!C11),"",Inscription!C11)</f>
        <v/>
      </c>
      <c r="D12" s="32"/>
      <c r="E12" s="32"/>
      <c r="F12" s="33"/>
      <c r="G12" s="40" t="str">
        <f t="shared" si="0"/>
        <v/>
      </c>
      <c r="H12" s="38" t="str">
        <f t="shared" si="1"/>
        <v/>
      </c>
    </row>
    <row r="13" spans="1:10">
      <c r="A13" s="31" t="str">
        <f>IF(ISBLANK(Inscription!A12),"",Inscription!A12)</f>
        <v/>
      </c>
      <c r="B13" s="31" t="str">
        <f>IF(ISBLANK(Inscription!B12),"",Inscription!B12)</f>
        <v/>
      </c>
      <c r="C13" s="31" t="str">
        <f>IF(ISBLANK(Inscription!C12),"",Inscription!C12)</f>
        <v/>
      </c>
      <c r="D13" s="32"/>
      <c r="E13" s="32"/>
      <c r="F13" s="33"/>
      <c r="G13" s="40" t="str">
        <f t="shared" si="0"/>
        <v/>
      </c>
      <c r="H13" s="38" t="str">
        <f t="shared" si="1"/>
        <v/>
      </c>
    </row>
    <row r="14" spans="1:10">
      <c r="A14" s="31" t="str">
        <f>IF(ISBLANK(Inscription!A13),"",Inscription!A13)</f>
        <v/>
      </c>
      <c r="B14" s="31" t="str">
        <f>IF(ISBLANK(Inscription!B13),"",Inscription!B13)</f>
        <v/>
      </c>
      <c r="C14" s="31" t="str">
        <f>IF(ISBLANK(Inscription!C13),"",Inscription!C13)</f>
        <v/>
      </c>
      <c r="D14" s="32"/>
      <c r="E14" s="32"/>
      <c r="F14" s="33"/>
      <c r="G14" s="40" t="str">
        <f t="shared" si="0"/>
        <v/>
      </c>
      <c r="H14" s="38" t="str">
        <f t="shared" si="1"/>
        <v/>
      </c>
    </row>
    <row r="15" spans="1:10">
      <c r="A15" s="31" t="str">
        <f>IF(ISBLANK(Inscription!A14),"",Inscription!A14)</f>
        <v/>
      </c>
      <c r="B15" s="31" t="str">
        <f>IF(ISBLANK(Inscription!B14),"",Inscription!B14)</f>
        <v/>
      </c>
      <c r="C15" s="31" t="str">
        <f>IF(ISBLANK(Inscription!C14),"",Inscription!C14)</f>
        <v/>
      </c>
      <c r="D15" s="32"/>
      <c r="E15" s="32"/>
      <c r="F15" s="33"/>
      <c r="G15" s="40" t="str">
        <f t="shared" si="0"/>
        <v/>
      </c>
      <c r="H15" s="38" t="str">
        <f t="shared" si="1"/>
        <v/>
      </c>
    </row>
    <row r="16" spans="1:10">
      <c r="A16" s="31" t="str">
        <f>IF(ISBLANK(Inscription!A15),"",Inscription!A15)</f>
        <v/>
      </c>
      <c r="B16" s="31" t="str">
        <f>IF(ISBLANK(Inscription!B15),"",Inscription!B15)</f>
        <v/>
      </c>
      <c r="C16" s="31" t="str">
        <f>IF(ISBLANK(Inscription!C15),"",Inscription!C15)</f>
        <v/>
      </c>
      <c r="D16" s="32"/>
      <c r="E16" s="32"/>
      <c r="F16" s="33"/>
      <c r="G16" s="40" t="str">
        <f t="shared" si="0"/>
        <v/>
      </c>
      <c r="H16" s="38" t="str">
        <f t="shared" si="1"/>
        <v/>
      </c>
    </row>
    <row r="17" spans="1:8">
      <c r="A17" s="31" t="str">
        <f>IF(ISBLANK(Inscription!A16),"",Inscription!A16)</f>
        <v/>
      </c>
      <c r="B17" s="31" t="str">
        <f>IF(ISBLANK(Inscription!B16),"",Inscription!B16)</f>
        <v/>
      </c>
      <c r="C17" s="31" t="str">
        <f>IF(ISBLANK(Inscription!C16),"",Inscription!C16)</f>
        <v/>
      </c>
      <c r="D17" s="32"/>
      <c r="E17" s="32"/>
      <c r="F17" s="33"/>
      <c r="G17" s="40" t="str">
        <f t="shared" si="0"/>
        <v/>
      </c>
      <c r="H17" s="38" t="str">
        <f t="shared" si="1"/>
        <v/>
      </c>
    </row>
    <row r="18" spans="1:8">
      <c r="A18" s="31" t="str">
        <f>IF(ISBLANK(Inscription!A17),"",Inscription!A17)</f>
        <v/>
      </c>
      <c r="B18" s="31" t="str">
        <f>IF(ISBLANK(Inscription!B17),"",Inscription!B17)</f>
        <v/>
      </c>
      <c r="C18" s="31" t="str">
        <f>IF(ISBLANK(Inscription!C17),"",Inscription!C17)</f>
        <v/>
      </c>
      <c r="D18" s="32"/>
      <c r="E18" s="32"/>
      <c r="F18" s="33"/>
      <c r="G18" s="40" t="str">
        <f t="shared" si="0"/>
        <v/>
      </c>
      <c r="H18" s="38" t="str">
        <f t="shared" si="1"/>
        <v/>
      </c>
    </row>
    <row r="19" spans="1:8">
      <c r="A19" s="31" t="str">
        <f>IF(ISBLANK(Inscription!A18),"",Inscription!A18)</f>
        <v/>
      </c>
      <c r="B19" s="31" t="str">
        <f>IF(ISBLANK(Inscription!B18),"",Inscription!B18)</f>
        <v/>
      </c>
      <c r="C19" s="31" t="str">
        <f>IF(ISBLANK(Inscription!C18),"",Inscription!C18)</f>
        <v/>
      </c>
      <c r="D19" s="32"/>
      <c r="E19" s="32"/>
      <c r="F19" s="33"/>
      <c r="G19" s="40" t="str">
        <f t="shared" si="0"/>
        <v/>
      </c>
      <c r="H19" s="38" t="str">
        <f t="shared" si="1"/>
        <v/>
      </c>
    </row>
    <row r="20" spans="1:8">
      <c r="A20" s="31" t="str">
        <f>IF(ISBLANK(Inscription!A19),"",Inscription!A19)</f>
        <v/>
      </c>
      <c r="B20" s="31" t="str">
        <f>IF(ISBLANK(Inscription!B19),"",Inscription!B19)</f>
        <v/>
      </c>
      <c r="C20" s="31" t="str">
        <f>IF(ISBLANK(Inscription!C19),"",Inscription!C19)</f>
        <v/>
      </c>
      <c r="D20" s="32"/>
      <c r="E20" s="32"/>
      <c r="F20" s="33"/>
      <c r="G20" s="40" t="str">
        <f t="shared" si="0"/>
        <v/>
      </c>
      <c r="H20" s="38" t="str">
        <f t="shared" si="1"/>
        <v/>
      </c>
    </row>
    <row r="21" spans="1:8">
      <c r="A21" s="31" t="str">
        <f>IF(ISBLANK(Inscription!A20),"",Inscription!A20)</f>
        <v/>
      </c>
      <c r="B21" s="31" t="str">
        <f>IF(ISBLANK(Inscription!B20),"",Inscription!B20)</f>
        <v/>
      </c>
      <c r="C21" s="31" t="str">
        <f>IF(ISBLANK(Inscription!C20),"",Inscription!C20)</f>
        <v/>
      </c>
      <c r="D21" s="32"/>
      <c r="E21" s="32"/>
      <c r="F21" s="33"/>
      <c r="G21" s="40" t="str">
        <f t="shared" si="0"/>
        <v/>
      </c>
      <c r="H21" s="38" t="str">
        <f t="shared" si="1"/>
        <v/>
      </c>
    </row>
    <row r="22" spans="1:8">
      <c r="A22" s="31" t="str">
        <f>IF(ISBLANK(Inscription!A21),"",Inscription!A21)</f>
        <v/>
      </c>
      <c r="B22" s="31" t="str">
        <f>IF(ISBLANK(Inscription!B21),"",Inscription!B21)</f>
        <v/>
      </c>
      <c r="C22" s="31" t="str">
        <f>IF(ISBLANK(Inscription!C21),"",Inscription!C21)</f>
        <v/>
      </c>
      <c r="D22" s="32"/>
      <c r="E22" s="32"/>
      <c r="F22" s="33"/>
      <c r="G22" s="40" t="str">
        <f t="shared" si="0"/>
        <v/>
      </c>
      <c r="H22" s="38" t="str">
        <f t="shared" si="1"/>
        <v/>
      </c>
    </row>
    <row r="23" spans="1:8">
      <c r="A23" s="31" t="str">
        <f>IF(ISBLANK(Inscription!A22),"",Inscription!A22)</f>
        <v/>
      </c>
      <c r="B23" s="31" t="str">
        <f>IF(ISBLANK(Inscription!B22),"",Inscription!B22)</f>
        <v/>
      </c>
      <c r="C23" s="31" t="str">
        <f>IF(ISBLANK(Inscription!C22),"",Inscription!C22)</f>
        <v/>
      </c>
      <c r="D23" s="32"/>
      <c r="E23" s="32"/>
      <c r="F23" s="33"/>
      <c r="G23" s="40" t="str">
        <f t="shared" si="0"/>
        <v/>
      </c>
      <c r="H23" s="38" t="str">
        <f t="shared" si="1"/>
        <v/>
      </c>
    </row>
    <row r="24" spans="1:8">
      <c r="A24" s="31" t="str">
        <f>IF(ISBLANK(Inscription!A23),"",Inscription!A23)</f>
        <v/>
      </c>
      <c r="B24" s="31" t="str">
        <f>IF(ISBLANK(Inscription!B23),"",Inscription!B23)</f>
        <v/>
      </c>
      <c r="C24" s="31" t="str">
        <f>IF(ISBLANK(Inscription!C23),"",Inscription!C23)</f>
        <v/>
      </c>
      <c r="D24" s="32"/>
      <c r="E24" s="32"/>
      <c r="F24" s="33"/>
      <c r="G24" s="40" t="str">
        <f t="shared" si="0"/>
        <v/>
      </c>
      <c r="H24" s="38" t="str">
        <f t="shared" si="1"/>
        <v/>
      </c>
    </row>
    <row r="25" spans="1:8">
      <c r="A25" s="31" t="str">
        <f>IF(ISBLANK(Inscription!A24),"",Inscription!A24)</f>
        <v/>
      </c>
      <c r="B25" s="31" t="str">
        <f>IF(ISBLANK(Inscription!B24),"",Inscription!B24)</f>
        <v/>
      </c>
      <c r="C25" s="31" t="str">
        <f>IF(ISBLANK(Inscription!C24),"",Inscription!C24)</f>
        <v/>
      </c>
      <c r="D25" s="32"/>
      <c r="E25" s="32"/>
      <c r="F25" s="33"/>
      <c r="G25" s="40" t="str">
        <f t="shared" si="0"/>
        <v/>
      </c>
      <c r="H25" s="38" t="str">
        <f t="shared" si="1"/>
        <v/>
      </c>
    </row>
    <row r="26" spans="1:8">
      <c r="A26" s="31" t="str">
        <f>IF(ISBLANK(Inscription!A25),"",Inscription!A25)</f>
        <v/>
      </c>
      <c r="B26" s="31" t="str">
        <f>IF(ISBLANK(Inscription!B25),"",Inscription!B25)</f>
        <v/>
      </c>
      <c r="C26" s="31"/>
      <c r="D26" s="32"/>
      <c r="E26" s="32"/>
      <c r="F26" s="33"/>
      <c r="G26" s="40"/>
      <c r="H26" s="38" t="str">
        <f t="shared" si="1"/>
        <v/>
      </c>
    </row>
    <row r="27" spans="1:8">
      <c r="A27" s="31" t="str">
        <f>IF(ISBLANK(Inscription!A26),"",Inscription!A26)</f>
        <v/>
      </c>
      <c r="B27" s="31" t="str">
        <f>IF(ISBLANK(Inscription!B26),"",Inscription!B26)</f>
        <v/>
      </c>
      <c r="C27" s="31"/>
      <c r="D27" s="32"/>
      <c r="E27" s="32"/>
      <c r="F27" s="33"/>
      <c r="G27" s="40"/>
      <c r="H27" s="38" t="str">
        <f t="shared" si="1"/>
        <v/>
      </c>
    </row>
    <row r="28" spans="1:8">
      <c r="A28" s="31" t="str">
        <f>IF(ISBLANK(Inscription!A27),"",Inscription!A27)</f>
        <v/>
      </c>
      <c r="B28" s="31" t="str">
        <f>IF(ISBLANK(Inscription!B27),"",Inscription!B27)</f>
        <v/>
      </c>
      <c r="C28" s="31"/>
      <c r="D28" s="32"/>
      <c r="E28" s="32"/>
      <c r="F28" s="33"/>
      <c r="G28" s="40"/>
      <c r="H28" s="38" t="str">
        <f t="shared" si="1"/>
        <v/>
      </c>
    </row>
    <row r="29" spans="1:8">
      <c r="A29" s="31" t="str">
        <f>IF(ISBLANK(Inscription!A28),"",Inscription!A28)</f>
        <v/>
      </c>
      <c r="B29" s="31" t="str">
        <f>IF(ISBLANK(Inscription!B28),"",Inscription!B28)</f>
        <v/>
      </c>
      <c r="G29" s="40"/>
      <c r="H29" s="38" t="str">
        <f t="shared" si="1"/>
        <v/>
      </c>
    </row>
    <row r="30" spans="1:8">
      <c r="A30" s="31" t="str">
        <f>IF(ISBLANK(Inscription!A29),"",Inscription!A29)</f>
        <v/>
      </c>
      <c r="B30" s="31" t="str">
        <f>IF(ISBLANK(Inscription!B29),"",Inscription!B29)</f>
        <v/>
      </c>
      <c r="H30" s="38" t="str">
        <f t="shared" si="1"/>
        <v/>
      </c>
    </row>
  </sheetData>
  <mergeCells count="1">
    <mergeCell ref="D1:E1"/>
  </mergeCells>
  <phoneticPr fontId="9" type="noConversion"/>
  <pageMargins left="0.7" right="0.7" top="0.75" bottom="0.75" header="0.3" footer="0.3"/>
  <pageSetup paperSize="9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E13" sqref="E13"/>
    </sheetView>
  </sheetViews>
  <sheetFormatPr baseColWidth="10" defaultRowHeight="15"/>
  <cols>
    <col min="1" max="1" width="21.7109375" style="9" customWidth="1"/>
    <col min="2" max="2" width="33.7109375" style="9" customWidth="1"/>
    <col min="3" max="3" width="10.28515625" style="9" bestFit="1" customWidth="1"/>
    <col min="4" max="4" width="4.42578125" style="47" customWidth="1"/>
    <col min="5" max="5" width="4.28515625" style="47" customWidth="1"/>
    <col min="6" max="6" width="8.85546875" style="48" bestFit="1" customWidth="1"/>
    <col min="7" max="7" width="8.28515625" style="55" bestFit="1" customWidth="1"/>
    <col min="8" max="8" width="10.42578125" style="51" customWidth="1"/>
    <col min="9" max="9" width="8.85546875" style="51" customWidth="1"/>
    <col min="10" max="10" width="18.7109375" style="51" customWidth="1"/>
  </cols>
  <sheetData>
    <row r="1" spans="1:10" ht="26.25">
      <c r="A1" s="19" t="s">
        <v>325</v>
      </c>
      <c r="B1" s="18" t="s">
        <v>1</v>
      </c>
      <c r="C1" s="17" t="s">
        <v>4</v>
      </c>
      <c r="D1" s="76" t="s">
        <v>324</v>
      </c>
      <c r="E1" s="77"/>
      <c r="F1" s="43" t="s">
        <v>323</v>
      </c>
      <c r="G1" s="49" t="s">
        <v>322</v>
      </c>
      <c r="H1" s="50" t="s">
        <v>321</v>
      </c>
      <c r="J1" s="52" t="s">
        <v>320</v>
      </c>
    </row>
    <row r="2" spans="1:10">
      <c r="A2" s="16"/>
      <c r="B2" s="15"/>
      <c r="C2" s="14"/>
      <c r="D2" s="44" t="s">
        <v>319</v>
      </c>
      <c r="E2" s="45" t="s">
        <v>318</v>
      </c>
      <c r="F2" s="46" t="s">
        <v>317</v>
      </c>
      <c r="G2" s="53" t="s">
        <v>317</v>
      </c>
      <c r="H2" s="54" t="s">
        <v>316</v>
      </c>
      <c r="J2" s="52">
        <v>9</v>
      </c>
    </row>
    <row r="3" spans="1:10">
      <c r="A3" s="28" t="str">
        <f>IF(ISBLANK(Inscription!A2),"",Inscription!A2)</f>
        <v>HYOUNET Florence</v>
      </c>
      <c r="B3" s="28">
        <f>IF(ISBLANK(Inscription!B2),"",Inscription!B2)</f>
        <v>420</v>
      </c>
      <c r="C3" s="28">
        <f>IF(ISBLANK(Inscription!C2),"",Inscription!C2)</f>
        <v>0.90910000000000002</v>
      </c>
      <c r="D3" s="29"/>
      <c r="E3" s="29"/>
      <c r="F3" s="30"/>
      <c r="G3" s="39" t="str">
        <f t="shared" ref="G3:G25" si="0">IF(ISBLANK(D3),"",(D3*60+E3+F3)*C3)</f>
        <v/>
      </c>
      <c r="H3" s="38">
        <f>IF($J$2=0,"",IF(ISNUMBER(C3),IF(ISBLANK(D3),$J$2+1,RANK(G3,G$3:G$21,1)),""))</f>
        <v>10</v>
      </c>
    </row>
    <row r="4" spans="1:10">
      <c r="A4" s="31" t="str">
        <f>IF(ISBLANK(Inscription!A3),"",Inscription!A3)</f>
        <v>VALLET Michel</v>
      </c>
      <c r="B4" s="31" t="str">
        <f>IF(ISBLANK(Inscription!B3),"",Inscription!B3)</f>
        <v>LASER</v>
      </c>
      <c r="C4" s="31">
        <f>IF(ISBLANK(Inscription!C3),"",Inscription!C3)</f>
        <v>0.90910000000000002</v>
      </c>
      <c r="D4" s="32"/>
      <c r="E4" s="32"/>
      <c r="F4" s="33"/>
      <c r="G4" s="40" t="str">
        <f t="shared" si="0"/>
        <v/>
      </c>
      <c r="H4" s="38">
        <f t="shared" ref="H4:H30" si="1">IF($J$2=0,"",IF(ISNUMBER(C4),IF(ISBLANK(D4),$J$2+1,RANK(G4,G$3:G$21,1)),""))</f>
        <v>10</v>
      </c>
    </row>
    <row r="5" spans="1:10">
      <c r="A5" s="31" t="str">
        <f>IF(ISBLANK(Inscription!A4),"",Inscription!A4)</f>
        <v>BERCEGEAY Franc</v>
      </c>
      <c r="B5" s="31" t="str">
        <f>IF(ISBLANK(Inscription!B4),"",Inscription!B4)</f>
        <v>VENT D'OUEST</v>
      </c>
      <c r="C5" s="31">
        <f>IF(ISBLANK(Inscription!C4),"",Inscription!C4)</f>
        <v>1.0049999999999999</v>
      </c>
      <c r="D5" s="32"/>
      <c r="E5" s="32"/>
      <c r="F5" s="33"/>
      <c r="G5" s="40" t="str">
        <f t="shared" si="0"/>
        <v/>
      </c>
      <c r="H5" s="38">
        <f t="shared" si="1"/>
        <v>10</v>
      </c>
    </row>
    <row r="6" spans="1:10">
      <c r="A6" s="31" t="str">
        <f>IF(ISBLANK(Inscription!A5),"",Inscription!A5)</f>
        <v>MONTE Olivier</v>
      </c>
      <c r="B6" s="31">
        <v>420</v>
      </c>
      <c r="C6" s="31">
        <f>IF(ISBLANK(Inscription!C5),"",Inscription!C5)</f>
        <v>0.90910000000000002</v>
      </c>
      <c r="D6" s="32"/>
      <c r="E6" s="32"/>
      <c r="F6" s="33"/>
      <c r="G6" s="40" t="str">
        <f t="shared" si="0"/>
        <v/>
      </c>
      <c r="H6" s="38">
        <f t="shared" si="1"/>
        <v>10</v>
      </c>
    </row>
    <row r="7" spans="1:10">
      <c r="A7" s="31"/>
      <c r="B7" s="31"/>
      <c r="C7" s="31">
        <f>IF(ISBLANK(Inscription!C6),"",Inscription!C6)</f>
        <v>1.1235999999999999</v>
      </c>
      <c r="D7" s="32"/>
      <c r="E7" s="32"/>
      <c r="F7" s="33"/>
      <c r="G7" s="40" t="str">
        <f t="shared" si="0"/>
        <v/>
      </c>
      <c r="H7" s="38">
        <f t="shared" si="1"/>
        <v>10</v>
      </c>
    </row>
    <row r="8" spans="1:10">
      <c r="A8" s="31"/>
      <c r="B8" s="31"/>
      <c r="C8" s="31">
        <f>IF(ISBLANK(Inscription!C7),"",Inscription!C7)</f>
        <v>1.1235999999999999</v>
      </c>
      <c r="D8" s="32"/>
      <c r="E8" s="32"/>
      <c r="F8" s="33"/>
      <c r="G8" s="40" t="str">
        <f t="shared" si="0"/>
        <v/>
      </c>
      <c r="H8" s="38">
        <f t="shared" si="1"/>
        <v>10</v>
      </c>
    </row>
    <row r="9" spans="1:10">
      <c r="A9" s="31" t="str">
        <f>IF(ISBLANK(Inscription!A8),"",Inscription!A8)</f>
        <v>MONTENOT Laurent</v>
      </c>
      <c r="B9" s="31" t="str">
        <f>IF(ISBLANK(Inscription!B8),"",Inscription!B8)</f>
        <v>LASER</v>
      </c>
      <c r="C9" s="31">
        <f>IF(ISBLANK(Inscription!C8),"",Inscription!C8)</f>
        <v>0.90910000000000002</v>
      </c>
      <c r="D9" s="32"/>
      <c r="E9" s="32"/>
      <c r="F9" s="33"/>
      <c r="G9" s="40" t="str">
        <f t="shared" si="0"/>
        <v/>
      </c>
      <c r="H9" s="38">
        <f t="shared" si="1"/>
        <v>10</v>
      </c>
    </row>
    <row r="10" spans="1:10">
      <c r="A10" s="31" t="s">
        <v>358</v>
      </c>
      <c r="B10" s="31" t="s">
        <v>359</v>
      </c>
      <c r="C10" s="31">
        <f>IF(ISBLANK(Inscription!C9),"",Inscription!C9)</f>
        <v>1.0308999999999999</v>
      </c>
      <c r="D10" s="32"/>
      <c r="E10" s="32"/>
      <c r="F10" s="33"/>
      <c r="G10" s="40" t="str">
        <f t="shared" si="0"/>
        <v/>
      </c>
      <c r="H10" s="38">
        <f t="shared" si="1"/>
        <v>10</v>
      </c>
    </row>
    <row r="11" spans="1:10">
      <c r="A11" s="31" t="s">
        <v>360</v>
      </c>
      <c r="B11" s="31" t="s">
        <v>103</v>
      </c>
      <c r="C11" s="31">
        <v>0.90910000000000002</v>
      </c>
      <c r="D11" s="32"/>
      <c r="E11" s="32"/>
      <c r="F11" s="33"/>
      <c r="G11" s="40" t="str">
        <f t="shared" si="0"/>
        <v/>
      </c>
      <c r="H11" s="38">
        <f t="shared" si="1"/>
        <v>10</v>
      </c>
    </row>
    <row r="12" spans="1:10">
      <c r="A12" s="31" t="s">
        <v>361</v>
      </c>
      <c r="B12" s="31">
        <v>505</v>
      </c>
      <c r="C12" s="31">
        <v>1.1235999999999999</v>
      </c>
      <c r="D12" s="32"/>
      <c r="E12" s="32"/>
      <c r="F12" s="33"/>
      <c r="G12" s="40" t="str">
        <f t="shared" si="0"/>
        <v/>
      </c>
      <c r="H12" s="38">
        <f t="shared" si="1"/>
        <v>10</v>
      </c>
    </row>
    <row r="13" spans="1:10">
      <c r="A13" s="31" t="s">
        <v>362</v>
      </c>
      <c r="B13" s="31">
        <v>470</v>
      </c>
      <c r="C13" s="31" t="str">
        <f>IF(ISBLANK(Inscription!C12),"",Inscription!C12)</f>
        <v/>
      </c>
      <c r="D13" s="32"/>
      <c r="E13" s="32"/>
      <c r="F13" s="33"/>
      <c r="G13" s="40" t="str">
        <f t="shared" si="0"/>
        <v/>
      </c>
      <c r="H13" s="38" t="str">
        <f t="shared" si="1"/>
        <v/>
      </c>
    </row>
    <row r="14" spans="1:10">
      <c r="A14" s="31" t="str">
        <f>IF(ISBLANK(Inscription!A13),"",Inscription!A13)</f>
        <v/>
      </c>
      <c r="B14" s="31" t="str">
        <f>IF(ISBLANK(Inscription!B13),"",Inscription!B13)</f>
        <v/>
      </c>
      <c r="C14" s="31" t="str">
        <f>IF(ISBLANK(Inscription!C13),"",Inscription!C13)</f>
        <v/>
      </c>
      <c r="D14" s="32"/>
      <c r="E14" s="32"/>
      <c r="F14" s="33"/>
      <c r="G14" s="40" t="str">
        <f t="shared" si="0"/>
        <v/>
      </c>
      <c r="H14" s="38" t="str">
        <f t="shared" si="1"/>
        <v/>
      </c>
    </row>
    <row r="15" spans="1:10">
      <c r="A15" s="31" t="str">
        <f>IF(ISBLANK(Inscription!A14),"",Inscription!A14)</f>
        <v/>
      </c>
      <c r="B15" s="31" t="str">
        <f>IF(ISBLANK(Inscription!B14),"",Inscription!B14)</f>
        <v/>
      </c>
      <c r="C15" s="31" t="str">
        <f>IF(ISBLANK(Inscription!C14),"",Inscription!C14)</f>
        <v/>
      </c>
      <c r="D15" s="32"/>
      <c r="E15" s="32"/>
      <c r="F15" s="33"/>
      <c r="G15" s="40" t="str">
        <f t="shared" si="0"/>
        <v/>
      </c>
      <c r="H15" s="38" t="str">
        <f t="shared" si="1"/>
        <v/>
      </c>
    </row>
    <row r="16" spans="1:10">
      <c r="A16" s="31" t="str">
        <f>IF(ISBLANK(Inscription!A15),"",Inscription!A15)</f>
        <v/>
      </c>
      <c r="B16" s="31" t="str">
        <f>IF(ISBLANK(Inscription!B15),"",Inscription!B15)</f>
        <v/>
      </c>
      <c r="C16" s="31" t="str">
        <f>IF(ISBLANK(Inscription!C15),"",Inscription!C15)</f>
        <v/>
      </c>
      <c r="D16" s="32"/>
      <c r="E16" s="32"/>
      <c r="F16" s="33"/>
      <c r="G16" s="40" t="str">
        <f t="shared" si="0"/>
        <v/>
      </c>
      <c r="H16" s="38" t="str">
        <f t="shared" si="1"/>
        <v/>
      </c>
    </row>
    <row r="17" spans="1:8">
      <c r="A17" s="31" t="str">
        <f>IF(ISBLANK(Inscription!A16),"",Inscription!A16)</f>
        <v/>
      </c>
      <c r="B17" s="31" t="str">
        <f>IF(ISBLANK(Inscription!B16),"",Inscription!B16)</f>
        <v/>
      </c>
      <c r="C17" s="31" t="str">
        <f>IF(ISBLANK(Inscription!C16),"",Inscription!C16)</f>
        <v/>
      </c>
      <c r="D17" s="32"/>
      <c r="E17" s="32"/>
      <c r="F17" s="33"/>
      <c r="G17" s="40" t="str">
        <f t="shared" si="0"/>
        <v/>
      </c>
      <c r="H17" s="38" t="str">
        <f t="shared" si="1"/>
        <v/>
      </c>
    </row>
    <row r="18" spans="1:8">
      <c r="A18" s="31" t="str">
        <f>IF(ISBLANK(Inscription!A17),"",Inscription!A17)</f>
        <v/>
      </c>
      <c r="B18" s="31" t="str">
        <f>IF(ISBLANK(Inscription!B17),"",Inscription!B17)</f>
        <v/>
      </c>
      <c r="C18" s="31" t="str">
        <f>IF(ISBLANK(Inscription!C17),"",Inscription!C17)</f>
        <v/>
      </c>
      <c r="D18" s="32"/>
      <c r="E18" s="32"/>
      <c r="F18" s="33"/>
      <c r="G18" s="40" t="str">
        <f t="shared" si="0"/>
        <v/>
      </c>
      <c r="H18" s="38" t="str">
        <f t="shared" si="1"/>
        <v/>
      </c>
    </row>
    <row r="19" spans="1:8">
      <c r="A19" s="31" t="str">
        <f>IF(ISBLANK(Inscription!A18),"",Inscription!A18)</f>
        <v/>
      </c>
      <c r="B19" s="31" t="str">
        <f>IF(ISBLANK(Inscription!B18),"",Inscription!B18)</f>
        <v/>
      </c>
      <c r="C19" s="31" t="str">
        <f>IF(ISBLANK(Inscription!C18),"",Inscription!C18)</f>
        <v/>
      </c>
      <c r="D19" s="32"/>
      <c r="E19" s="32"/>
      <c r="F19" s="33"/>
      <c r="G19" s="40" t="str">
        <f t="shared" si="0"/>
        <v/>
      </c>
      <c r="H19" s="38" t="str">
        <f t="shared" si="1"/>
        <v/>
      </c>
    </row>
    <row r="20" spans="1:8">
      <c r="A20" s="31" t="str">
        <f>IF(ISBLANK(Inscription!A19),"",Inscription!A19)</f>
        <v/>
      </c>
      <c r="B20" s="31" t="str">
        <f>IF(ISBLANK(Inscription!B19),"",Inscription!B19)</f>
        <v/>
      </c>
      <c r="C20" s="31" t="str">
        <f>IF(ISBLANK(Inscription!C19),"",Inscription!C19)</f>
        <v/>
      </c>
      <c r="D20" s="32"/>
      <c r="E20" s="32"/>
      <c r="F20" s="33"/>
      <c r="G20" s="40" t="str">
        <f t="shared" si="0"/>
        <v/>
      </c>
      <c r="H20" s="38" t="str">
        <f t="shared" si="1"/>
        <v/>
      </c>
    </row>
    <row r="21" spans="1:8">
      <c r="A21" s="31" t="str">
        <f>IF(ISBLANK(Inscription!A20),"",Inscription!A20)</f>
        <v/>
      </c>
      <c r="B21" s="31" t="str">
        <f>IF(ISBLANK(Inscription!B20),"",Inscription!B20)</f>
        <v/>
      </c>
      <c r="C21" s="31" t="str">
        <f>IF(ISBLANK(Inscription!C20),"",Inscription!C20)</f>
        <v/>
      </c>
      <c r="D21" s="32"/>
      <c r="E21" s="32"/>
      <c r="F21" s="33"/>
      <c r="G21" s="40" t="str">
        <f t="shared" si="0"/>
        <v/>
      </c>
      <c r="H21" s="38" t="str">
        <f t="shared" si="1"/>
        <v/>
      </c>
    </row>
    <row r="22" spans="1:8">
      <c r="A22" s="31" t="str">
        <f>IF(ISBLANK(Inscription!A21),"",Inscription!A21)</f>
        <v/>
      </c>
      <c r="B22" s="31" t="str">
        <f>IF(ISBLANK(Inscription!B21),"",Inscription!B21)</f>
        <v/>
      </c>
      <c r="C22" s="31" t="str">
        <f>IF(ISBLANK(Inscription!C21),"",Inscription!C21)</f>
        <v/>
      </c>
      <c r="D22" s="32"/>
      <c r="E22" s="32"/>
      <c r="F22" s="33"/>
      <c r="G22" s="40" t="str">
        <f t="shared" si="0"/>
        <v/>
      </c>
      <c r="H22" s="38" t="str">
        <f t="shared" si="1"/>
        <v/>
      </c>
    </row>
    <row r="23" spans="1:8">
      <c r="A23" s="31" t="str">
        <f>IF(ISBLANK(Inscription!A22),"",Inscription!A22)</f>
        <v/>
      </c>
      <c r="B23" s="31" t="str">
        <f>IF(ISBLANK(Inscription!B22),"",Inscription!B22)</f>
        <v/>
      </c>
      <c r="C23" s="31" t="str">
        <f>IF(ISBLANK(Inscription!C22),"",Inscription!C22)</f>
        <v/>
      </c>
      <c r="D23" s="32"/>
      <c r="E23" s="32"/>
      <c r="F23" s="33"/>
      <c r="G23" s="40" t="str">
        <f t="shared" si="0"/>
        <v/>
      </c>
      <c r="H23" s="38" t="str">
        <f t="shared" si="1"/>
        <v/>
      </c>
    </row>
    <row r="24" spans="1:8">
      <c r="A24" s="31" t="str">
        <f>IF(ISBLANK(Inscription!A23),"",Inscription!A23)</f>
        <v/>
      </c>
      <c r="B24" s="31" t="str">
        <f>IF(ISBLANK(Inscription!B23),"",Inscription!B23)</f>
        <v/>
      </c>
      <c r="C24" s="31" t="str">
        <f>IF(ISBLANK(Inscription!C23),"",Inscription!C23)</f>
        <v/>
      </c>
      <c r="D24" s="32"/>
      <c r="E24" s="32"/>
      <c r="F24" s="33"/>
      <c r="G24" s="40" t="str">
        <f t="shared" si="0"/>
        <v/>
      </c>
      <c r="H24" s="38" t="str">
        <f t="shared" si="1"/>
        <v/>
      </c>
    </row>
    <row r="25" spans="1:8">
      <c r="A25" s="31" t="str">
        <f>IF(ISBLANK(Inscription!A24),"",Inscription!A24)</f>
        <v/>
      </c>
      <c r="B25" s="31" t="str">
        <f>IF(ISBLANK(Inscription!B24),"",Inscription!B24)</f>
        <v/>
      </c>
      <c r="C25" s="31" t="str">
        <f>IF(ISBLANK(Inscription!C24),"",Inscription!C24)</f>
        <v/>
      </c>
      <c r="D25" s="32"/>
      <c r="E25" s="32"/>
      <c r="F25" s="33"/>
      <c r="G25" s="40" t="str">
        <f t="shared" si="0"/>
        <v/>
      </c>
      <c r="H25" s="38" t="str">
        <f t="shared" si="1"/>
        <v/>
      </c>
    </row>
    <row r="26" spans="1:8">
      <c r="A26" s="31" t="str">
        <f>IF(ISBLANK(Inscription!A25),"",Inscription!A25)</f>
        <v/>
      </c>
      <c r="B26" s="31" t="str">
        <f>IF(ISBLANK(Inscription!B25),"",Inscription!B25)</f>
        <v/>
      </c>
      <c r="C26" s="31"/>
      <c r="D26" s="32"/>
      <c r="E26" s="32"/>
      <c r="F26" s="33"/>
      <c r="G26" s="40"/>
      <c r="H26" s="38" t="str">
        <f t="shared" si="1"/>
        <v/>
      </c>
    </row>
    <row r="27" spans="1:8">
      <c r="A27" s="31" t="str">
        <f>IF(ISBLANK(Inscription!A26),"",Inscription!A26)</f>
        <v/>
      </c>
      <c r="B27" s="31" t="str">
        <f>IF(ISBLANK(Inscription!B26),"",Inscription!B26)</f>
        <v/>
      </c>
      <c r="C27" s="31"/>
      <c r="D27" s="32"/>
      <c r="E27" s="32"/>
      <c r="F27" s="33"/>
      <c r="G27" s="40"/>
      <c r="H27" s="38" t="str">
        <f t="shared" si="1"/>
        <v/>
      </c>
    </row>
    <row r="28" spans="1:8">
      <c r="A28" s="31" t="str">
        <f>IF(ISBLANK(Inscription!A27),"",Inscription!A27)</f>
        <v/>
      </c>
      <c r="B28" s="31" t="str">
        <f>IF(ISBLANK(Inscription!B27),"",Inscription!B27)</f>
        <v/>
      </c>
      <c r="C28" s="31"/>
      <c r="D28" s="32"/>
      <c r="E28" s="32"/>
      <c r="F28" s="33"/>
      <c r="G28" s="40"/>
      <c r="H28" s="38" t="str">
        <f t="shared" si="1"/>
        <v/>
      </c>
    </row>
    <row r="29" spans="1:8">
      <c r="A29" s="31" t="str">
        <f>IF(ISBLANK(Inscription!A28),"",Inscription!A28)</f>
        <v/>
      </c>
      <c r="B29" s="31" t="str">
        <f>IF(ISBLANK(Inscription!B28),"",Inscription!B28)</f>
        <v/>
      </c>
      <c r="G29" s="40"/>
      <c r="H29" s="38" t="str">
        <f t="shared" si="1"/>
        <v/>
      </c>
    </row>
    <row r="30" spans="1:8">
      <c r="A30" s="31" t="str">
        <f>IF(ISBLANK(Inscription!A29),"",Inscription!A29)</f>
        <v/>
      </c>
      <c r="B30" s="31" t="str">
        <f>IF(ISBLANK(Inscription!B29),"",Inscription!B29)</f>
        <v/>
      </c>
      <c r="H30" s="38" t="str">
        <f t="shared" si="1"/>
        <v/>
      </c>
    </row>
  </sheetData>
  <mergeCells count="1">
    <mergeCell ref="D1:E1"/>
  </mergeCells>
  <phoneticPr fontId="9" type="noConversion"/>
  <pageMargins left="0.7" right="0.7" top="0.75" bottom="0.75" header="0.3" footer="0.3"/>
  <pageSetup paperSize="9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G1" sqref="G1:J65536"/>
    </sheetView>
  </sheetViews>
  <sheetFormatPr baseColWidth="10" defaultRowHeight="15"/>
  <cols>
    <col min="1" max="1" width="21.7109375" style="9" customWidth="1"/>
    <col min="2" max="2" width="33.7109375" style="9" customWidth="1"/>
    <col min="3" max="3" width="10.28515625" style="9" bestFit="1" customWidth="1"/>
    <col min="4" max="4" width="4.42578125" style="47" customWidth="1"/>
    <col min="5" max="5" width="4.28515625" style="47" customWidth="1"/>
    <col min="6" max="6" width="8.85546875" style="48" bestFit="1" customWidth="1"/>
    <col min="7" max="7" width="8.28515625" style="55" bestFit="1" customWidth="1"/>
    <col min="8" max="8" width="10.42578125" style="51" customWidth="1"/>
    <col min="9" max="9" width="8.85546875" style="51" customWidth="1"/>
    <col min="10" max="10" width="18.7109375" style="51" customWidth="1"/>
  </cols>
  <sheetData>
    <row r="1" spans="1:10" ht="26.25">
      <c r="A1" s="19" t="s">
        <v>325</v>
      </c>
      <c r="B1" s="18" t="s">
        <v>1</v>
      </c>
      <c r="C1" s="17" t="s">
        <v>4</v>
      </c>
      <c r="D1" s="76" t="s">
        <v>324</v>
      </c>
      <c r="E1" s="77"/>
      <c r="F1" s="43" t="s">
        <v>323</v>
      </c>
      <c r="G1" s="49" t="s">
        <v>322</v>
      </c>
      <c r="H1" s="50" t="s">
        <v>321</v>
      </c>
      <c r="J1" s="52" t="s">
        <v>320</v>
      </c>
    </row>
    <row r="2" spans="1:10">
      <c r="A2" s="16"/>
      <c r="B2" s="15"/>
      <c r="C2" s="14"/>
      <c r="D2" s="44" t="s">
        <v>319</v>
      </c>
      <c r="E2" s="45" t="s">
        <v>318</v>
      </c>
      <c r="F2" s="46" t="s">
        <v>317</v>
      </c>
      <c r="G2" s="53" t="s">
        <v>317</v>
      </c>
      <c r="H2" s="54" t="s">
        <v>316</v>
      </c>
      <c r="J2" s="52">
        <f>COUNTIF(D3:D21,"&gt;0")</f>
        <v>0</v>
      </c>
    </row>
    <row r="3" spans="1:10">
      <c r="A3" s="28" t="str">
        <f>IF(ISBLANK(Inscription!A2),"",Inscription!A2)</f>
        <v>HYOUNET Florence</v>
      </c>
      <c r="B3" s="28">
        <f>IF(ISBLANK(Inscription!B2),"",Inscription!B2)</f>
        <v>420</v>
      </c>
      <c r="C3" s="28">
        <f>IF(ISBLANK(Inscription!C2),"",Inscription!C2)</f>
        <v>0.90910000000000002</v>
      </c>
      <c r="D3" s="29"/>
      <c r="E3" s="29"/>
      <c r="F3" s="30"/>
      <c r="G3" s="39" t="str">
        <f t="shared" ref="G3:G25" si="0">IF(ISBLANK(D3),"",(D3*60+E3+F3)*C3)</f>
        <v/>
      </c>
      <c r="H3" s="38" t="str">
        <f>IF($J$2=0,"",IF(ISNUMBER(C3),IF(ISBLANK(D3),$J$2+1,RANK(G3,G$3:G$21,1)),""))</f>
        <v/>
      </c>
    </row>
    <row r="4" spans="1:10">
      <c r="A4" s="31" t="str">
        <f>IF(ISBLANK(Inscription!A3),"",Inscription!A3)</f>
        <v>VALLET Michel</v>
      </c>
      <c r="B4" s="31" t="str">
        <f>IF(ISBLANK(Inscription!B3),"",Inscription!B3)</f>
        <v>LASER</v>
      </c>
      <c r="C4" s="31">
        <f>IF(ISBLANK(Inscription!C3),"",Inscription!C3)</f>
        <v>0.90910000000000002</v>
      </c>
      <c r="D4" s="32"/>
      <c r="E4" s="32"/>
      <c r="F4" s="33"/>
      <c r="G4" s="40" t="str">
        <f t="shared" si="0"/>
        <v/>
      </c>
      <c r="H4" s="38" t="str">
        <f t="shared" ref="H4:H30" si="1">IF($J$2=0,"",IF(ISNUMBER(C4),IF(ISBLANK(D4),$J$2+1,RANK(G4,G$3:G$21,1)),""))</f>
        <v/>
      </c>
    </row>
    <row r="5" spans="1:10">
      <c r="A5" s="31" t="str">
        <f>IF(ISBLANK(Inscription!A4),"",Inscription!A4)</f>
        <v>BERCEGEAY Franc</v>
      </c>
      <c r="B5" s="31" t="str">
        <f>IF(ISBLANK(Inscription!B4),"",Inscription!B4)</f>
        <v>VENT D'OUEST</v>
      </c>
      <c r="C5" s="31">
        <f>IF(ISBLANK(Inscription!C4),"",Inscription!C4)</f>
        <v>1.0049999999999999</v>
      </c>
      <c r="D5" s="32"/>
      <c r="E5" s="32"/>
      <c r="F5" s="33"/>
      <c r="G5" s="40" t="str">
        <f t="shared" si="0"/>
        <v/>
      </c>
      <c r="H5" s="38" t="str">
        <f t="shared" si="1"/>
        <v/>
      </c>
    </row>
    <row r="6" spans="1:10">
      <c r="A6" s="31" t="str">
        <f>IF(ISBLANK(Inscription!A5),"",Inscription!A5)</f>
        <v>MONTE Olivier</v>
      </c>
      <c r="B6" s="31">
        <f>IF(ISBLANK(Inscription!B5),"",Inscription!B5)</f>
        <v>420</v>
      </c>
      <c r="C6" s="31">
        <f>IF(ISBLANK(Inscription!C5),"",Inscription!C5)</f>
        <v>0.90910000000000002</v>
      </c>
      <c r="D6" s="32"/>
      <c r="E6" s="32"/>
      <c r="F6" s="33"/>
      <c r="G6" s="40" t="str">
        <f t="shared" si="0"/>
        <v/>
      </c>
      <c r="H6" s="38" t="str">
        <f t="shared" si="1"/>
        <v/>
      </c>
    </row>
    <row r="7" spans="1:10">
      <c r="A7" s="31" t="str">
        <f>IF(ISBLANK(Inscription!A6),"",Inscription!A6)</f>
        <v>FINOT Xavier</v>
      </c>
      <c r="B7" s="31">
        <f>IF(ISBLANK(Inscription!B6),"",Inscription!B6)</f>
        <v>505</v>
      </c>
      <c r="C7" s="31">
        <f>IF(ISBLANK(Inscription!C6),"",Inscription!C6)</f>
        <v>1.1235999999999999</v>
      </c>
      <c r="D7" s="32"/>
      <c r="E7" s="32"/>
      <c r="F7" s="33"/>
      <c r="G7" s="40" t="str">
        <f t="shared" si="0"/>
        <v/>
      </c>
      <c r="H7" s="38" t="str">
        <f t="shared" si="1"/>
        <v/>
      </c>
    </row>
    <row r="8" spans="1:10">
      <c r="A8" s="31" t="str">
        <f>IF(ISBLANK(Inscription!A7),"",Inscription!A7)</f>
        <v>HYOUNET Jean-Luc</v>
      </c>
      <c r="B8" s="31">
        <f>IF(ISBLANK(Inscription!B7),"",Inscription!B7)</f>
        <v>505</v>
      </c>
      <c r="C8" s="31">
        <f>IF(ISBLANK(Inscription!C7),"",Inscription!C7)</f>
        <v>1.1235999999999999</v>
      </c>
      <c r="D8" s="32"/>
      <c r="E8" s="32"/>
      <c r="F8" s="33"/>
      <c r="G8" s="40" t="str">
        <f t="shared" si="0"/>
        <v/>
      </c>
      <c r="H8" s="38" t="str">
        <f t="shared" si="1"/>
        <v/>
      </c>
    </row>
    <row r="9" spans="1:10">
      <c r="A9" s="31" t="str">
        <f>IF(ISBLANK(Inscription!A8),"",Inscription!A8)</f>
        <v>MONTENOT Laurent</v>
      </c>
      <c r="B9" s="31" t="str">
        <f>IF(ISBLANK(Inscription!B8),"",Inscription!B8)</f>
        <v>LASER</v>
      </c>
      <c r="C9" s="31">
        <f>IF(ISBLANK(Inscription!C8),"",Inscription!C8)</f>
        <v>0.90910000000000002</v>
      </c>
      <c r="D9" s="32"/>
      <c r="E9" s="32"/>
      <c r="F9" s="33"/>
      <c r="G9" s="40" t="str">
        <f t="shared" si="0"/>
        <v/>
      </c>
      <c r="H9" s="38" t="str">
        <f t="shared" si="1"/>
        <v/>
      </c>
    </row>
    <row r="10" spans="1:10">
      <c r="A10" s="31" t="str">
        <f>IF(ISBLANK(Inscription!A9),"",Inscription!A9)</f>
        <v>CHAMPEL Anne et Martin</v>
      </c>
      <c r="B10" s="31">
        <f>IF(ISBLANK(Inscription!B9),"",Inscription!B9)</f>
        <v>470</v>
      </c>
      <c r="C10" s="31">
        <f>IF(ISBLANK(Inscription!C9),"",Inscription!C9)</f>
        <v>1.0308999999999999</v>
      </c>
      <c r="D10" s="32"/>
      <c r="E10" s="32"/>
      <c r="F10" s="33"/>
      <c r="G10" s="40" t="str">
        <f t="shared" si="0"/>
        <v/>
      </c>
      <c r="H10" s="38" t="str">
        <f t="shared" si="1"/>
        <v/>
      </c>
    </row>
    <row r="11" spans="1:10">
      <c r="A11" s="31" t="str">
        <f>IF(ISBLANK(Inscription!A10),"",Inscription!A10)</f>
        <v>Leconte Eric</v>
      </c>
      <c r="B11" s="31" t="str">
        <f>IF(ISBLANK(Inscription!B10),"",Inscription!B10)</f>
        <v>LASER VAGO DACRON</v>
      </c>
      <c r="C11" s="31">
        <f>IF(ISBLANK(Inscription!C10),"",Inscription!C10)</f>
        <v>0.94340000000000002</v>
      </c>
      <c r="D11" s="32"/>
      <c r="E11" s="32"/>
      <c r="F11" s="33"/>
      <c r="G11" s="40" t="str">
        <f t="shared" si="0"/>
        <v/>
      </c>
      <c r="H11" s="38" t="str">
        <f t="shared" si="1"/>
        <v/>
      </c>
    </row>
    <row r="12" spans="1:10">
      <c r="A12" s="31" t="str">
        <f>IF(ISBLANK(Inscription!A11),"",Inscription!A11)</f>
        <v/>
      </c>
      <c r="B12" s="31"/>
      <c r="C12" s="31" t="str">
        <f>IF(ISBLANK(Inscription!C11),"",Inscription!C11)</f>
        <v/>
      </c>
      <c r="D12" s="32"/>
      <c r="E12" s="32"/>
      <c r="F12" s="33"/>
      <c r="G12" s="40" t="str">
        <f t="shared" si="0"/>
        <v/>
      </c>
      <c r="H12" s="38" t="str">
        <f t="shared" si="1"/>
        <v/>
      </c>
    </row>
    <row r="13" spans="1:10">
      <c r="A13" s="31" t="str">
        <f>IF(ISBLANK(Inscription!A12),"",Inscription!A12)</f>
        <v/>
      </c>
      <c r="B13" s="31" t="str">
        <f>IF(ISBLANK(Inscription!B12),"",Inscription!B12)</f>
        <v/>
      </c>
      <c r="C13" s="31" t="str">
        <f>IF(ISBLANK(Inscription!C12),"",Inscription!C12)</f>
        <v/>
      </c>
      <c r="D13" s="32"/>
      <c r="E13" s="32"/>
      <c r="F13" s="33"/>
      <c r="G13" s="40" t="str">
        <f t="shared" si="0"/>
        <v/>
      </c>
      <c r="H13" s="38" t="str">
        <f t="shared" si="1"/>
        <v/>
      </c>
    </row>
    <row r="14" spans="1:10">
      <c r="A14" s="31" t="str">
        <f>IF(ISBLANK(Inscription!A13),"",Inscription!A13)</f>
        <v/>
      </c>
      <c r="B14" s="31" t="str">
        <f>IF(ISBLANK(Inscription!B13),"",Inscription!B13)</f>
        <v/>
      </c>
      <c r="C14" s="31" t="str">
        <f>IF(ISBLANK(Inscription!C13),"",Inscription!C13)</f>
        <v/>
      </c>
      <c r="D14" s="32"/>
      <c r="E14" s="32"/>
      <c r="F14" s="33"/>
      <c r="G14" s="40" t="str">
        <f t="shared" si="0"/>
        <v/>
      </c>
      <c r="H14" s="38" t="str">
        <f t="shared" si="1"/>
        <v/>
      </c>
    </row>
    <row r="15" spans="1:10">
      <c r="A15" s="31" t="str">
        <f>IF(ISBLANK(Inscription!A14),"",Inscription!A14)</f>
        <v/>
      </c>
      <c r="B15" s="31" t="str">
        <f>IF(ISBLANK(Inscription!B14),"",Inscription!B14)</f>
        <v/>
      </c>
      <c r="C15" s="31" t="str">
        <f>IF(ISBLANK(Inscription!C14),"",Inscription!C14)</f>
        <v/>
      </c>
      <c r="D15" s="32"/>
      <c r="E15" s="32"/>
      <c r="F15" s="33"/>
      <c r="G15" s="40" t="str">
        <f t="shared" si="0"/>
        <v/>
      </c>
      <c r="H15" s="38" t="str">
        <f t="shared" si="1"/>
        <v/>
      </c>
    </row>
    <row r="16" spans="1:10">
      <c r="A16" s="31" t="str">
        <f>IF(ISBLANK(Inscription!A15),"",Inscription!A15)</f>
        <v/>
      </c>
      <c r="B16" s="31" t="str">
        <f>IF(ISBLANK(Inscription!B15),"",Inscription!B15)</f>
        <v/>
      </c>
      <c r="C16" s="31" t="str">
        <f>IF(ISBLANK(Inscription!C15),"",Inscription!C15)</f>
        <v/>
      </c>
      <c r="D16" s="32"/>
      <c r="E16" s="32"/>
      <c r="F16" s="33"/>
      <c r="G16" s="40" t="str">
        <f t="shared" si="0"/>
        <v/>
      </c>
      <c r="H16" s="38" t="str">
        <f t="shared" si="1"/>
        <v/>
      </c>
    </row>
    <row r="17" spans="1:8">
      <c r="A17" s="31" t="str">
        <f>IF(ISBLANK(Inscription!A16),"",Inscription!A16)</f>
        <v/>
      </c>
      <c r="B17" s="31" t="str">
        <f>IF(ISBLANK(Inscription!B16),"",Inscription!B16)</f>
        <v/>
      </c>
      <c r="C17" s="31" t="str">
        <f>IF(ISBLANK(Inscription!C16),"",Inscription!C16)</f>
        <v/>
      </c>
      <c r="D17" s="32"/>
      <c r="E17" s="32"/>
      <c r="F17" s="33"/>
      <c r="G17" s="40" t="str">
        <f t="shared" si="0"/>
        <v/>
      </c>
      <c r="H17" s="38" t="str">
        <f t="shared" si="1"/>
        <v/>
      </c>
    </row>
    <row r="18" spans="1:8">
      <c r="A18" s="31" t="str">
        <f>IF(ISBLANK(Inscription!A17),"",Inscription!A17)</f>
        <v/>
      </c>
      <c r="B18" s="31" t="str">
        <f>IF(ISBLANK(Inscription!B17),"",Inscription!B17)</f>
        <v/>
      </c>
      <c r="C18" s="31" t="str">
        <f>IF(ISBLANK(Inscription!C17),"",Inscription!C17)</f>
        <v/>
      </c>
      <c r="D18" s="32"/>
      <c r="E18" s="32"/>
      <c r="F18" s="33"/>
      <c r="G18" s="40" t="str">
        <f t="shared" si="0"/>
        <v/>
      </c>
      <c r="H18" s="38" t="str">
        <f t="shared" si="1"/>
        <v/>
      </c>
    </row>
    <row r="19" spans="1:8">
      <c r="A19" s="31" t="str">
        <f>IF(ISBLANK(Inscription!A18),"",Inscription!A18)</f>
        <v/>
      </c>
      <c r="B19" s="31" t="str">
        <f>IF(ISBLANK(Inscription!B18),"",Inscription!B18)</f>
        <v/>
      </c>
      <c r="C19" s="31" t="str">
        <f>IF(ISBLANK(Inscription!C18),"",Inscription!C18)</f>
        <v/>
      </c>
      <c r="D19" s="32"/>
      <c r="E19" s="32"/>
      <c r="F19" s="33"/>
      <c r="G19" s="40" t="str">
        <f t="shared" si="0"/>
        <v/>
      </c>
      <c r="H19" s="38" t="str">
        <f t="shared" si="1"/>
        <v/>
      </c>
    </row>
    <row r="20" spans="1:8">
      <c r="A20" s="31" t="str">
        <f>IF(ISBLANK(Inscription!A19),"",Inscription!A19)</f>
        <v/>
      </c>
      <c r="B20" s="31" t="str">
        <f>IF(ISBLANK(Inscription!B19),"",Inscription!B19)</f>
        <v/>
      </c>
      <c r="C20" s="31" t="str">
        <f>IF(ISBLANK(Inscription!C19),"",Inscription!C19)</f>
        <v/>
      </c>
      <c r="D20" s="32"/>
      <c r="E20" s="32"/>
      <c r="F20" s="33"/>
      <c r="G20" s="40" t="str">
        <f t="shared" si="0"/>
        <v/>
      </c>
      <c r="H20" s="38" t="str">
        <f t="shared" si="1"/>
        <v/>
      </c>
    </row>
    <row r="21" spans="1:8">
      <c r="A21" s="31" t="str">
        <f>IF(ISBLANK(Inscription!A20),"",Inscription!A20)</f>
        <v/>
      </c>
      <c r="B21" s="31" t="str">
        <f>IF(ISBLANK(Inscription!B20),"",Inscription!B20)</f>
        <v/>
      </c>
      <c r="C21" s="31" t="str">
        <f>IF(ISBLANK(Inscription!C20),"",Inscription!C20)</f>
        <v/>
      </c>
      <c r="D21" s="32"/>
      <c r="E21" s="32"/>
      <c r="F21" s="33"/>
      <c r="G21" s="40" t="str">
        <f t="shared" si="0"/>
        <v/>
      </c>
      <c r="H21" s="38" t="str">
        <f t="shared" si="1"/>
        <v/>
      </c>
    </row>
    <row r="22" spans="1:8">
      <c r="A22" s="31" t="str">
        <f>IF(ISBLANK(Inscription!A21),"",Inscription!A21)</f>
        <v/>
      </c>
      <c r="B22" s="31" t="str">
        <f>IF(ISBLANK(Inscription!B21),"",Inscription!B21)</f>
        <v/>
      </c>
      <c r="C22" s="31" t="str">
        <f>IF(ISBLANK(Inscription!C21),"",Inscription!C21)</f>
        <v/>
      </c>
      <c r="D22" s="32"/>
      <c r="E22" s="32"/>
      <c r="F22" s="33"/>
      <c r="G22" s="40" t="str">
        <f t="shared" si="0"/>
        <v/>
      </c>
      <c r="H22" s="38" t="str">
        <f t="shared" si="1"/>
        <v/>
      </c>
    </row>
    <row r="23" spans="1:8">
      <c r="A23" s="31" t="str">
        <f>IF(ISBLANK(Inscription!A22),"",Inscription!A22)</f>
        <v/>
      </c>
      <c r="B23" s="31" t="str">
        <f>IF(ISBLANK(Inscription!B22),"",Inscription!B22)</f>
        <v/>
      </c>
      <c r="C23" s="31" t="str">
        <f>IF(ISBLANK(Inscription!C22),"",Inscription!C22)</f>
        <v/>
      </c>
      <c r="D23" s="32"/>
      <c r="E23" s="32"/>
      <c r="F23" s="33"/>
      <c r="G23" s="40" t="str">
        <f t="shared" si="0"/>
        <v/>
      </c>
      <c r="H23" s="38" t="str">
        <f t="shared" si="1"/>
        <v/>
      </c>
    </row>
    <row r="24" spans="1:8">
      <c r="A24" s="31" t="str">
        <f>IF(ISBLANK(Inscription!A23),"",Inscription!A23)</f>
        <v/>
      </c>
      <c r="B24" s="31" t="str">
        <f>IF(ISBLANK(Inscription!B23),"",Inscription!B23)</f>
        <v/>
      </c>
      <c r="C24" s="31" t="str">
        <f>IF(ISBLANK(Inscription!C23),"",Inscription!C23)</f>
        <v/>
      </c>
      <c r="D24" s="32"/>
      <c r="E24" s="32"/>
      <c r="F24" s="33"/>
      <c r="G24" s="40" t="str">
        <f t="shared" si="0"/>
        <v/>
      </c>
      <c r="H24" s="38" t="str">
        <f t="shared" si="1"/>
        <v/>
      </c>
    </row>
    <row r="25" spans="1:8">
      <c r="A25" s="31" t="str">
        <f>IF(ISBLANK(Inscription!A24),"",Inscription!A24)</f>
        <v/>
      </c>
      <c r="B25" s="31" t="str">
        <f>IF(ISBLANK(Inscription!B24),"",Inscription!B24)</f>
        <v/>
      </c>
      <c r="C25" s="31" t="str">
        <f>IF(ISBLANK(Inscription!C24),"",Inscription!C24)</f>
        <v/>
      </c>
      <c r="D25" s="32"/>
      <c r="E25" s="32"/>
      <c r="F25" s="33"/>
      <c r="G25" s="40" t="str">
        <f t="shared" si="0"/>
        <v/>
      </c>
      <c r="H25" s="38" t="str">
        <f t="shared" si="1"/>
        <v/>
      </c>
    </row>
    <row r="26" spans="1:8">
      <c r="A26" s="31" t="str">
        <f>IF(ISBLANK(Inscription!A25),"",Inscription!A25)</f>
        <v/>
      </c>
      <c r="B26" s="31" t="str">
        <f>IF(ISBLANK(Inscription!B25),"",Inscription!B25)</f>
        <v/>
      </c>
      <c r="C26" s="31"/>
      <c r="D26" s="32"/>
      <c r="E26" s="32"/>
      <c r="F26" s="33"/>
      <c r="G26" s="40"/>
      <c r="H26" s="38" t="str">
        <f t="shared" si="1"/>
        <v/>
      </c>
    </row>
    <row r="27" spans="1:8">
      <c r="A27" s="31" t="str">
        <f>IF(ISBLANK(Inscription!A26),"",Inscription!A26)</f>
        <v/>
      </c>
      <c r="B27" s="31" t="str">
        <f>IF(ISBLANK(Inscription!B26),"",Inscription!B26)</f>
        <v/>
      </c>
      <c r="C27" s="31"/>
      <c r="D27" s="32"/>
      <c r="E27" s="32"/>
      <c r="F27" s="33"/>
      <c r="G27" s="40"/>
      <c r="H27" s="38" t="str">
        <f t="shared" si="1"/>
        <v/>
      </c>
    </row>
    <row r="28" spans="1:8">
      <c r="A28" s="31" t="str">
        <f>IF(ISBLANK(Inscription!A27),"",Inscription!A27)</f>
        <v/>
      </c>
      <c r="B28" s="31" t="str">
        <f>IF(ISBLANK(Inscription!B27),"",Inscription!B27)</f>
        <v/>
      </c>
      <c r="C28" s="31"/>
      <c r="D28" s="32"/>
      <c r="E28" s="32"/>
      <c r="F28" s="33"/>
      <c r="G28" s="40"/>
      <c r="H28" s="38" t="str">
        <f t="shared" si="1"/>
        <v/>
      </c>
    </row>
    <row r="29" spans="1:8">
      <c r="A29" s="31" t="str">
        <f>IF(ISBLANK(Inscription!A28),"",Inscription!A28)</f>
        <v/>
      </c>
      <c r="B29" s="31" t="str">
        <f>IF(ISBLANK(Inscription!B28),"",Inscription!B28)</f>
        <v/>
      </c>
      <c r="G29" s="40"/>
      <c r="H29" s="38" t="str">
        <f t="shared" si="1"/>
        <v/>
      </c>
    </row>
    <row r="30" spans="1:8">
      <c r="A30" s="31" t="str">
        <f>IF(ISBLANK(Inscription!A29),"",Inscription!A29)</f>
        <v/>
      </c>
      <c r="B30" s="31" t="str">
        <f>IF(ISBLANK(Inscription!B29),"",Inscription!B29)</f>
        <v/>
      </c>
      <c r="H30" s="38" t="str">
        <f t="shared" si="1"/>
        <v/>
      </c>
    </row>
  </sheetData>
  <mergeCells count="1">
    <mergeCell ref="D1:E1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D23" sqref="D23"/>
    </sheetView>
  </sheetViews>
  <sheetFormatPr baseColWidth="10" defaultRowHeight="15"/>
  <cols>
    <col min="1" max="1" width="21.7109375" style="9" customWidth="1"/>
    <col min="2" max="2" width="33.7109375" style="9" customWidth="1"/>
    <col min="3" max="3" width="10.28515625" style="9" bestFit="1" customWidth="1"/>
    <col min="4" max="4" width="4.42578125" style="47" customWidth="1"/>
    <col min="5" max="5" width="4.28515625" style="47" customWidth="1"/>
    <col min="6" max="6" width="8.85546875" style="48" bestFit="1" customWidth="1"/>
    <col min="7" max="7" width="8.28515625" style="55" bestFit="1" customWidth="1"/>
    <col min="8" max="8" width="10.42578125" style="51" customWidth="1"/>
    <col min="9" max="9" width="8.85546875" style="51" customWidth="1"/>
    <col min="10" max="10" width="18.7109375" style="51" customWidth="1"/>
  </cols>
  <sheetData>
    <row r="1" spans="1:10" ht="26.25">
      <c r="A1" s="19" t="s">
        <v>325</v>
      </c>
      <c r="B1" s="18" t="s">
        <v>1</v>
      </c>
      <c r="C1" s="17" t="s">
        <v>4</v>
      </c>
      <c r="D1" s="76" t="s">
        <v>324</v>
      </c>
      <c r="E1" s="77"/>
      <c r="F1" s="43" t="s">
        <v>323</v>
      </c>
      <c r="G1" s="49" t="s">
        <v>322</v>
      </c>
      <c r="H1" s="50" t="s">
        <v>321</v>
      </c>
      <c r="J1" s="52" t="s">
        <v>320</v>
      </c>
    </row>
    <row r="2" spans="1:10">
      <c r="A2" s="16"/>
      <c r="B2" s="15"/>
      <c r="C2" s="14"/>
      <c r="D2" s="44" t="s">
        <v>319</v>
      </c>
      <c r="E2" s="45" t="s">
        <v>318</v>
      </c>
      <c r="F2" s="46" t="s">
        <v>317</v>
      </c>
      <c r="G2" s="53" t="s">
        <v>317</v>
      </c>
      <c r="H2" s="54" t="s">
        <v>316</v>
      </c>
      <c r="J2" s="52">
        <f>COUNTIF(D3:D21,"&gt;0")</f>
        <v>0</v>
      </c>
    </row>
    <row r="3" spans="1:10">
      <c r="A3" s="28" t="str">
        <f>IF(ISBLANK(Inscription!A2),"",Inscription!A2)</f>
        <v>HYOUNET Florence</v>
      </c>
      <c r="B3" s="28">
        <f>IF(ISBLANK(Inscription!B2),"",Inscription!B2)</f>
        <v>420</v>
      </c>
      <c r="C3" s="28">
        <f>IF(ISBLANK(Inscription!C2),"",Inscription!C2)</f>
        <v>0.90910000000000002</v>
      </c>
      <c r="D3" s="29"/>
      <c r="E3" s="29"/>
      <c r="F3" s="30"/>
      <c r="G3" s="39" t="str">
        <f t="shared" ref="G3:G25" si="0">IF(ISBLANK(D3),"",(D3*60+E3+F3)*C3)</f>
        <v/>
      </c>
      <c r="H3" s="38" t="str">
        <f>IF($J$2=0,"",IF(ISNUMBER(C3),IF(ISBLANK(D3),$J$2+1,RANK(G3,G$3:G$21,1)),""))</f>
        <v/>
      </c>
    </row>
    <row r="4" spans="1:10">
      <c r="A4" s="31" t="str">
        <f>IF(ISBLANK(Inscription!A3),"",Inscription!A3)</f>
        <v>VALLET Michel</v>
      </c>
      <c r="B4" s="31" t="str">
        <f>IF(ISBLANK(Inscription!B3),"",Inscription!B3)</f>
        <v>LASER</v>
      </c>
      <c r="C4" s="31">
        <f>IF(ISBLANK(Inscription!C3),"",Inscription!C3)</f>
        <v>0.90910000000000002</v>
      </c>
      <c r="D4" s="32"/>
      <c r="E4" s="32"/>
      <c r="F4" s="33"/>
      <c r="G4" s="40" t="str">
        <f t="shared" si="0"/>
        <v/>
      </c>
      <c r="H4" s="38" t="str">
        <f t="shared" ref="H4:H30" si="1">IF($J$2=0,"",IF(ISNUMBER(C4),IF(ISBLANK(D4),$J$2+1,RANK(G4,G$3:G$21,1)),""))</f>
        <v/>
      </c>
    </row>
    <row r="5" spans="1:10">
      <c r="A5" s="31" t="str">
        <f>IF(ISBLANK(Inscription!A4),"",Inscription!A4)</f>
        <v>BERCEGEAY Franc</v>
      </c>
      <c r="B5" s="31" t="str">
        <f>IF(ISBLANK(Inscription!B4),"",Inscription!B4)</f>
        <v>VENT D'OUEST</v>
      </c>
      <c r="C5" s="31">
        <f>IF(ISBLANK(Inscription!C4),"",Inscription!C4)</f>
        <v>1.0049999999999999</v>
      </c>
      <c r="D5" s="32"/>
      <c r="E5" s="32"/>
      <c r="F5" s="33"/>
      <c r="G5" s="40" t="str">
        <f t="shared" si="0"/>
        <v/>
      </c>
      <c r="H5" s="38" t="str">
        <f t="shared" si="1"/>
        <v/>
      </c>
      <c r="J5" s="51" t="str">
        <f>IF(J2=0,"",1)</f>
        <v/>
      </c>
    </row>
    <row r="6" spans="1:10">
      <c r="A6" s="31" t="str">
        <f>IF(ISBLANK(Inscription!A5),"",Inscription!A5)</f>
        <v>MONTE Olivier</v>
      </c>
      <c r="B6" s="31">
        <f>IF(ISBLANK(Inscription!B5),"",Inscription!B5)</f>
        <v>420</v>
      </c>
      <c r="C6" s="31">
        <f>IF(ISBLANK(Inscription!C5),"",Inscription!C5)</f>
        <v>0.90910000000000002</v>
      </c>
      <c r="D6" s="32"/>
      <c r="E6" s="32"/>
      <c r="F6" s="33"/>
      <c r="G6" s="40" t="str">
        <f t="shared" si="0"/>
        <v/>
      </c>
      <c r="H6" s="38" t="str">
        <f t="shared" si="1"/>
        <v/>
      </c>
    </row>
    <row r="7" spans="1:10">
      <c r="A7" s="31" t="str">
        <f>IF(ISBLANK(Inscription!A6),"",Inscription!A6)</f>
        <v>FINOT Xavier</v>
      </c>
      <c r="B7" s="31">
        <f>IF(ISBLANK(Inscription!B6),"",Inscription!B6)</f>
        <v>505</v>
      </c>
      <c r="C7" s="31">
        <f>IF(ISBLANK(Inscription!C6),"",Inscription!C6)</f>
        <v>1.1235999999999999</v>
      </c>
      <c r="D7" s="32"/>
      <c r="E7" s="32"/>
      <c r="F7" s="33"/>
      <c r="G7" s="40" t="str">
        <f t="shared" si="0"/>
        <v/>
      </c>
      <c r="H7" s="38" t="str">
        <f t="shared" si="1"/>
        <v/>
      </c>
    </row>
    <row r="8" spans="1:10">
      <c r="A8" s="31" t="str">
        <f>IF(ISBLANK(Inscription!A7),"",Inscription!A7)</f>
        <v>HYOUNET Jean-Luc</v>
      </c>
      <c r="B8" s="31">
        <f>IF(ISBLANK(Inscription!B7),"",Inscription!B7)</f>
        <v>505</v>
      </c>
      <c r="C8" s="31">
        <f>IF(ISBLANK(Inscription!C7),"",Inscription!C7)</f>
        <v>1.1235999999999999</v>
      </c>
      <c r="D8" s="32"/>
      <c r="E8" s="32"/>
      <c r="F8" s="33"/>
      <c r="G8" s="40" t="str">
        <f t="shared" si="0"/>
        <v/>
      </c>
      <c r="H8" s="38" t="str">
        <f t="shared" si="1"/>
        <v/>
      </c>
    </row>
    <row r="9" spans="1:10">
      <c r="A9" s="31" t="str">
        <f>IF(ISBLANK(Inscription!A8),"",Inscription!A8)</f>
        <v>MONTENOT Laurent</v>
      </c>
      <c r="B9" s="31" t="str">
        <f>IF(ISBLANK(Inscription!B8),"",Inscription!B8)</f>
        <v>LASER</v>
      </c>
      <c r="C9" s="31">
        <f>IF(ISBLANK(Inscription!C8),"",Inscription!C8)</f>
        <v>0.90910000000000002</v>
      </c>
      <c r="D9" s="32"/>
      <c r="E9" s="32"/>
      <c r="F9" s="33"/>
      <c r="G9" s="40" t="str">
        <f t="shared" si="0"/>
        <v/>
      </c>
      <c r="H9" s="38" t="str">
        <f t="shared" si="1"/>
        <v/>
      </c>
    </row>
    <row r="10" spans="1:10">
      <c r="A10" s="31" t="str">
        <f>IF(ISBLANK(Inscription!A9),"",Inscription!A9)</f>
        <v>CHAMPEL Anne et Martin</v>
      </c>
      <c r="B10" s="31">
        <f>IF(ISBLANK(Inscription!B9),"",Inscription!B9)</f>
        <v>470</v>
      </c>
      <c r="C10" s="31">
        <f>IF(ISBLANK(Inscription!C9),"",Inscription!C9)</f>
        <v>1.0308999999999999</v>
      </c>
      <c r="D10" s="32"/>
      <c r="E10" s="32"/>
      <c r="F10" s="33"/>
      <c r="G10" s="40" t="str">
        <f t="shared" si="0"/>
        <v/>
      </c>
      <c r="H10" s="38" t="str">
        <f t="shared" si="1"/>
        <v/>
      </c>
    </row>
    <row r="11" spans="1:10">
      <c r="A11" s="31" t="str">
        <f>IF(ISBLANK(Inscription!A10),"",Inscription!A10)</f>
        <v>Leconte Eric</v>
      </c>
      <c r="B11" s="31" t="str">
        <f>IF(ISBLANK(Inscription!B10),"",Inscription!B10)</f>
        <v>LASER VAGO DACRON</v>
      </c>
      <c r="C11" s="31">
        <f>IF(ISBLANK(Inscription!C10),"",Inscription!C10)</f>
        <v>0.94340000000000002</v>
      </c>
      <c r="D11" s="32"/>
      <c r="E11" s="32"/>
      <c r="F11" s="33"/>
      <c r="G11" s="40" t="str">
        <f t="shared" si="0"/>
        <v/>
      </c>
      <c r="H11" s="38" t="str">
        <f t="shared" si="1"/>
        <v/>
      </c>
    </row>
    <row r="12" spans="1:10">
      <c r="A12" s="31" t="str">
        <f>IF(ISBLANK(Inscription!A11),"",Inscription!A11)</f>
        <v/>
      </c>
      <c r="B12" s="31"/>
      <c r="C12" s="31" t="str">
        <f>IF(ISBLANK(Inscription!C11),"",Inscription!C11)</f>
        <v/>
      </c>
      <c r="D12" s="32"/>
      <c r="E12" s="32"/>
      <c r="F12" s="33"/>
      <c r="G12" s="40" t="str">
        <f t="shared" si="0"/>
        <v/>
      </c>
      <c r="H12" s="38" t="str">
        <f t="shared" si="1"/>
        <v/>
      </c>
    </row>
    <row r="13" spans="1:10">
      <c r="A13" s="31" t="str">
        <f>IF(ISBLANK(Inscription!A12),"",Inscription!A12)</f>
        <v/>
      </c>
      <c r="B13" s="31" t="str">
        <f>IF(ISBLANK(Inscription!B12),"",Inscription!B12)</f>
        <v/>
      </c>
      <c r="C13" s="31" t="str">
        <f>IF(ISBLANK(Inscription!C12),"",Inscription!C12)</f>
        <v/>
      </c>
      <c r="D13" s="32"/>
      <c r="E13" s="32"/>
      <c r="F13" s="33"/>
      <c r="G13" s="40" t="str">
        <f t="shared" si="0"/>
        <v/>
      </c>
      <c r="H13" s="38" t="str">
        <f t="shared" si="1"/>
        <v/>
      </c>
    </row>
    <row r="14" spans="1:10">
      <c r="A14" s="31" t="str">
        <f>IF(ISBLANK(Inscription!A13),"",Inscription!A13)</f>
        <v/>
      </c>
      <c r="B14" s="31" t="str">
        <f>IF(ISBLANK(Inscription!B13),"",Inscription!B13)</f>
        <v/>
      </c>
      <c r="C14" s="31" t="str">
        <f>IF(ISBLANK(Inscription!C13),"",Inscription!C13)</f>
        <v/>
      </c>
      <c r="D14" s="32"/>
      <c r="E14" s="32"/>
      <c r="F14" s="33"/>
      <c r="G14" s="40" t="str">
        <f t="shared" si="0"/>
        <v/>
      </c>
      <c r="H14" s="38" t="str">
        <f t="shared" si="1"/>
        <v/>
      </c>
    </row>
    <row r="15" spans="1:10">
      <c r="A15" s="31" t="str">
        <f>IF(ISBLANK(Inscription!A14),"",Inscription!A14)</f>
        <v/>
      </c>
      <c r="B15" s="31" t="str">
        <f>IF(ISBLANK(Inscription!B14),"",Inscription!B14)</f>
        <v/>
      </c>
      <c r="C15" s="31" t="str">
        <f>IF(ISBLANK(Inscription!C14),"",Inscription!C14)</f>
        <v/>
      </c>
      <c r="D15" s="32"/>
      <c r="E15" s="32"/>
      <c r="F15" s="33"/>
      <c r="G15" s="40" t="str">
        <f t="shared" si="0"/>
        <v/>
      </c>
      <c r="H15" s="38" t="str">
        <f t="shared" si="1"/>
        <v/>
      </c>
    </row>
    <row r="16" spans="1:10">
      <c r="A16" s="31" t="str">
        <f>IF(ISBLANK(Inscription!A15),"",Inscription!A15)</f>
        <v/>
      </c>
      <c r="B16" s="31" t="str">
        <f>IF(ISBLANK(Inscription!B15),"",Inscription!B15)</f>
        <v/>
      </c>
      <c r="C16" s="31" t="str">
        <f>IF(ISBLANK(Inscription!C15),"",Inscription!C15)</f>
        <v/>
      </c>
      <c r="D16" s="32"/>
      <c r="E16" s="32"/>
      <c r="F16" s="33"/>
      <c r="G16" s="40" t="str">
        <f t="shared" si="0"/>
        <v/>
      </c>
      <c r="H16" s="38" t="str">
        <f t="shared" si="1"/>
        <v/>
      </c>
    </row>
    <row r="17" spans="1:8">
      <c r="A17" s="31" t="str">
        <f>IF(ISBLANK(Inscription!A16),"",Inscription!A16)</f>
        <v/>
      </c>
      <c r="B17" s="31" t="str">
        <f>IF(ISBLANK(Inscription!B16),"",Inscription!B16)</f>
        <v/>
      </c>
      <c r="C17" s="31" t="str">
        <f>IF(ISBLANK(Inscription!C16),"",Inscription!C16)</f>
        <v/>
      </c>
      <c r="D17" s="32"/>
      <c r="E17" s="32"/>
      <c r="F17" s="33"/>
      <c r="G17" s="40" t="str">
        <f t="shared" si="0"/>
        <v/>
      </c>
      <c r="H17" s="38" t="str">
        <f t="shared" si="1"/>
        <v/>
      </c>
    </row>
    <row r="18" spans="1:8">
      <c r="A18" s="31" t="str">
        <f>IF(ISBLANK(Inscription!A17),"",Inscription!A17)</f>
        <v/>
      </c>
      <c r="B18" s="31" t="str">
        <f>IF(ISBLANK(Inscription!B17),"",Inscription!B17)</f>
        <v/>
      </c>
      <c r="C18" s="31" t="str">
        <f>IF(ISBLANK(Inscription!C17),"",Inscription!C17)</f>
        <v/>
      </c>
      <c r="D18" s="32"/>
      <c r="E18" s="32"/>
      <c r="F18" s="33"/>
      <c r="G18" s="40" t="str">
        <f t="shared" si="0"/>
        <v/>
      </c>
      <c r="H18" s="38" t="str">
        <f t="shared" si="1"/>
        <v/>
      </c>
    </row>
    <row r="19" spans="1:8">
      <c r="A19" s="31" t="str">
        <f>IF(ISBLANK(Inscription!A18),"",Inscription!A18)</f>
        <v/>
      </c>
      <c r="B19" s="31" t="str">
        <f>IF(ISBLANK(Inscription!B18),"",Inscription!B18)</f>
        <v/>
      </c>
      <c r="C19" s="31" t="str">
        <f>IF(ISBLANK(Inscription!C18),"",Inscription!C18)</f>
        <v/>
      </c>
      <c r="D19" s="32"/>
      <c r="E19" s="32"/>
      <c r="F19" s="33"/>
      <c r="G19" s="40" t="str">
        <f t="shared" si="0"/>
        <v/>
      </c>
      <c r="H19" s="38" t="str">
        <f t="shared" si="1"/>
        <v/>
      </c>
    </row>
    <row r="20" spans="1:8">
      <c r="A20" s="31" t="str">
        <f>IF(ISBLANK(Inscription!A19),"",Inscription!A19)</f>
        <v/>
      </c>
      <c r="B20" s="31" t="str">
        <f>IF(ISBLANK(Inscription!B19),"",Inscription!B19)</f>
        <v/>
      </c>
      <c r="C20" s="31" t="str">
        <f>IF(ISBLANK(Inscription!C19),"",Inscription!C19)</f>
        <v/>
      </c>
      <c r="D20" s="32"/>
      <c r="E20" s="32"/>
      <c r="F20" s="33"/>
      <c r="G20" s="40" t="str">
        <f t="shared" si="0"/>
        <v/>
      </c>
      <c r="H20" s="38" t="str">
        <f t="shared" si="1"/>
        <v/>
      </c>
    </row>
    <row r="21" spans="1:8">
      <c r="A21" s="31" t="str">
        <f>IF(ISBLANK(Inscription!A20),"",Inscription!A20)</f>
        <v/>
      </c>
      <c r="B21" s="31" t="str">
        <f>IF(ISBLANK(Inscription!B20),"",Inscription!B20)</f>
        <v/>
      </c>
      <c r="C21" s="31" t="str">
        <f>IF(ISBLANK(Inscription!C20),"",Inscription!C20)</f>
        <v/>
      </c>
      <c r="D21" s="32"/>
      <c r="E21" s="32"/>
      <c r="F21" s="33"/>
      <c r="G21" s="40" t="str">
        <f t="shared" si="0"/>
        <v/>
      </c>
      <c r="H21" s="38" t="str">
        <f t="shared" si="1"/>
        <v/>
      </c>
    </row>
    <row r="22" spans="1:8">
      <c r="A22" s="31" t="str">
        <f>IF(ISBLANK(Inscription!A21),"",Inscription!A21)</f>
        <v/>
      </c>
      <c r="B22" s="31" t="str">
        <f>IF(ISBLANK(Inscription!B21),"",Inscription!B21)</f>
        <v/>
      </c>
      <c r="C22" s="31" t="str">
        <f>IF(ISBLANK(Inscription!C21),"",Inscription!C21)</f>
        <v/>
      </c>
      <c r="D22" s="32"/>
      <c r="E22" s="32"/>
      <c r="F22" s="33"/>
      <c r="G22" s="40" t="str">
        <f t="shared" si="0"/>
        <v/>
      </c>
      <c r="H22" s="38" t="str">
        <f t="shared" si="1"/>
        <v/>
      </c>
    </row>
    <row r="23" spans="1:8">
      <c r="A23" s="31" t="str">
        <f>IF(ISBLANK(Inscription!A22),"",Inscription!A22)</f>
        <v/>
      </c>
      <c r="B23" s="31" t="str">
        <f>IF(ISBLANK(Inscription!B22),"",Inscription!B22)</f>
        <v/>
      </c>
      <c r="C23" s="31" t="str">
        <f>IF(ISBLANK(Inscription!C22),"",Inscription!C22)</f>
        <v/>
      </c>
      <c r="D23" s="32"/>
      <c r="E23" s="32"/>
      <c r="F23" s="33"/>
      <c r="G23" s="40" t="str">
        <f t="shared" si="0"/>
        <v/>
      </c>
      <c r="H23" s="38" t="str">
        <f t="shared" si="1"/>
        <v/>
      </c>
    </row>
    <row r="24" spans="1:8">
      <c r="A24" s="31" t="str">
        <f>IF(ISBLANK(Inscription!A23),"",Inscription!A23)</f>
        <v/>
      </c>
      <c r="B24" s="31" t="str">
        <f>IF(ISBLANK(Inscription!B23),"",Inscription!B23)</f>
        <v/>
      </c>
      <c r="C24" s="31" t="str">
        <f>IF(ISBLANK(Inscription!C23),"",Inscription!C23)</f>
        <v/>
      </c>
      <c r="D24" s="32"/>
      <c r="E24" s="32"/>
      <c r="F24" s="33"/>
      <c r="G24" s="40" t="str">
        <f t="shared" si="0"/>
        <v/>
      </c>
      <c r="H24" s="38" t="str">
        <f t="shared" si="1"/>
        <v/>
      </c>
    </row>
    <row r="25" spans="1:8">
      <c r="A25" s="31" t="str">
        <f>IF(ISBLANK(Inscription!A24),"",Inscription!A24)</f>
        <v/>
      </c>
      <c r="B25" s="31" t="str">
        <f>IF(ISBLANK(Inscription!B24),"",Inscription!B24)</f>
        <v/>
      </c>
      <c r="C25" s="31" t="str">
        <f>IF(ISBLANK(Inscription!C24),"",Inscription!C24)</f>
        <v/>
      </c>
      <c r="D25" s="32"/>
      <c r="E25" s="32"/>
      <c r="F25" s="33"/>
      <c r="G25" s="40" t="str">
        <f t="shared" si="0"/>
        <v/>
      </c>
      <c r="H25" s="38" t="str">
        <f t="shared" si="1"/>
        <v/>
      </c>
    </row>
    <row r="26" spans="1:8">
      <c r="A26" s="31" t="str">
        <f>IF(ISBLANK(Inscription!A25),"",Inscription!A25)</f>
        <v/>
      </c>
      <c r="B26" s="31" t="str">
        <f>IF(ISBLANK(Inscription!B25),"",Inscription!B25)</f>
        <v/>
      </c>
      <c r="C26" s="31"/>
      <c r="D26" s="32"/>
      <c r="E26" s="32"/>
      <c r="F26" s="33"/>
      <c r="G26" s="40"/>
      <c r="H26" s="38" t="str">
        <f t="shared" si="1"/>
        <v/>
      </c>
    </row>
    <row r="27" spans="1:8">
      <c r="A27" s="31" t="str">
        <f>IF(ISBLANK(Inscription!A26),"",Inscription!A26)</f>
        <v/>
      </c>
      <c r="B27" s="31" t="str">
        <f>IF(ISBLANK(Inscription!B26),"",Inscription!B26)</f>
        <v/>
      </c>
      <c r="C27" s="31"/>
      <c r="D27" s="32"/>
      <c r="E27" s="32"/>
      <c r="F27" s="33"/>
      <c r="G27" s="40"/>
      <c r="H27" s="38" t="str">
        <f t="shared" si="1"/>
        <v/>
      </c>
    </row>
    <row r="28" spans="1:8">
      <c r="A28" s="31" t="str">
        <f>IF(ISBLANK(Inscription!A27),"",Inscription!A27)</f>
        <v/>
      </c>
      <c r="B28" s="31" t="str">
        <f>IF(ISBLANK(Inscription!B27),"",Inscription!B27)</f>
        <v/>
      </c>
      <c r="C28" s="31"/>
      <c r="D28" s="32"/>
      <c r="E28" s="32"/>
      <c r="F28" s="33"/>
      <c r="G28" s="40"/>
      <c r="H28" s="38" t="str">
        <f t="shared" si="1"/>
        <v/>
      </c>
    </row>
    <row r="29" spans="1:8">
      <c r="A29" s="31" t="str">
        <f>IF(ISBLANK(Inscription!A28),"",Inscription!A28)</f>
        <v/>
      </c>
      <c r="B29" s="31" t="str">
        <f>IF(ISBLANK(Inscription!B28),"",Inscription!B28)</f>
        <v/>
      </c>
      <c r="G29" s="40"/>
      <c r="H29" s="38" t="str">
        <f t="shared" si="1"/>
        <v/>
      </c>
    </row>
    <row r="30" spans="1:8">
      <c r="A30" s="31" t="str">
        <f>IF(ISBLANK(Inscription!A29),"",Inscription!A29)</f>
        <v/>
      </c>
      <c r="B30" s="31" t="str">
        <f>IF(ISBLANK(Inscription!B29),"",Inscription!B29)</f>
        <v/>
      </c>
      <c r="H30" s="38" t="str">
        <f t="shared" si="1"/>
        <v/>
      </c>
    </row>
  </sheetData>
  <mergeCells count="1">
    <mergeCell ref="D1:E1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F11" sqref="F11"/>
    </sheetView>
  </sheetViews>
  <sheetFormatPr baseColWidth="10" defaultRowHeight="15"/>
  <cols>
    <col min="1" max="1" width="21.7109375" style="9" customWidth="1"/>
    <col min="2" max="2" width="33.7109375" style="9" customWidth="1"/>
    <col min="3" max="3" width="10.28515625" style="9" bestFit="1" customWidth="1"/>
    <col min="4" max="4" width="4.42578125" style="47" customWidth="1"/>
    <col min="5" max="5" width="4.28515625" style="47" customWidth="1"/>
    <col min="6" max="6" width="8.85546875" style="48" bestFit="1" customWidth="1"/>
    <col min="7" max="7" width="8.28515625" style="55" bestFit="1" customWidth="1"/>
    <col min="8" max="8" width="10.42578125" style="51" customWidth="1"/>
    <col min="9" max="9" width="8.85546875" style="51" customWidth="1"/>
    <col min="10" max="10" width="18.7109375" style="51" customWidth="1"/>
  </cols>
  <sheetData>
    <row r="1" spans="1:10" ht="26.25">
      <c r="A1" s="19" t="s">
        <v>325</v>
      </c>
      <c r="B1" s="18" t="s">
        <v>1</v>
      </c>
      <c r="C1" s="17" t="s">
        <v>4</v>
      </c>
      <c r="D1" s="76" t="s">
        <v>324</v>
      </c>
      <c r="E1" s="77"/>
      <c r="F1" s="43" t="s">
        <v>323</v>
      </c>
      <c r="G1" s="49" t="s">
        <v>322</v>
      </c>
      <c r="H1" s="50" t="s">
        <v>321</v>
      </c>
      <c r="J1" s="52" t="s">
        <v>320</v>
      </c>
    </row>
    <row r="2" spans="1:10">
      <c r="A2" s="16"/>
      <c r="B2" s="15"/>
      <c r="C2" s="14"/>
      <c r="D2" s="44" t="s">
        <v>319</v>
      </c>
      <c r="E2" s="45" t="s">
        <v>318</v>
      </c>
      <c r="F2" s="46" t="s">
        <v>317</v>
      </c>
      <c r="G2" s="53" t="s">
        <v>317</v>
      </c>
      <c r="H2" s="54" t="s">
        <v>316</v>
      </c>
      <c r="J2" s="52">
        <f>COUNTIF(D3:D21,"&gt;0")</f>
        <v>0</v>
      </c>
    </row>
    <row r="3" spans="1:10">
      <c r="A3" s="28" t="str">
        <f>IF(ISBLANK(Inscription!A2),"",Inscription!A2)</f>
        <v>HYOUNET Florence</v>
      </c>
      <c r="B3" s="28">
        <f>IF(ISBLANK(Inscription!B2),"",Inscription!B2)</f>
        <v>420</v>
      </c>
      <c r="C3" s="28">
        <f>IF(ISBLANK(Inscription!C2),"",Inscription!C2)</f>
        <v>0.90910000000000002</v>
      </c>
      <c r="D3" s="29"/>
      <c r="E3" s="29"/>
      <c r="F3" s="30"/>
      <c r="G3" s="39" t="str">
        <f t="shared" ref="G3:G25" si="0">IF(ISBLANK(D3),"",(D3*60+E3+F3)*C3)</f>
        <v/>
      </c>
      <c r="H3" s="38" t="str">
        <f>IF($J$2=0,"",IF(ISNUMBER(C3),IF(ISBLANK(D3),$J$2+1,RANK(G3,G$3:G$21,1)),""))</f>
        <v/>
      </c>
    </row>
    <row r="4" spans="1:10">
      <c r="A4" s="31" t="str">
        <f>IF(ISBLANK(Inscription!A3),"",Inscription!A3)</f>
        <v>VALLET Michel</v>
      </c>
      <c r="B4" s="31" t="str">
        <f>IF(ISBLANK(Inscription!B3),"",Inscription!B3)</f>
        <v>LASER</v>
      </c>
      <c r="C4" s="31">
        <f>IF(ISBLANK(Inscription!C3),"",Inscription!C3)</f>
        <v>0.90910000000000002</v>
      </c>
      <c r="D4" s="32"/>
      <c r="E4" s="32"/>
      <c r="F4" s="33"/>
      <c r="G4" s="40" t="str">
        <f t="shared" si="0"/>
        <v/>
      </c>
      <c r="H4" s="38" t="str">
        <f t="shared" ref="H4:H30" si="1">IF($J$2=0,"",IF(ISNUMBER(C4),IF(ISBLANK(D4),$J$2+1,RANK(G4,G$3:G$21,1)),""))</f>
        <v/>
      </c>
    </row>
    <row r="5" spans="1:10">
      <c r="A5" s="31" t="str">
        <f>IF(ISBLANK(Inscription!A4),"",Inscription!A4)</f>
        <v>BERCEGEAY Franc</v>
      </c>
      <c r="B5" s="31" t="str">
        <f>IF(ISBLANK(Inscription!B4),"",Inscription!B4)</f>
        <v>VENT D'OUEST</v>
      </c>
      <c r="C5" s="31">
        <f>IF(ISBLANK(Inscription!C4),"",Inscription!C4)</f>
        <v>1.0049999999999999</v>
      </c>
      <c r="D5" s="32"/>
      <c r="E5" s="32"/>
      <c r="F5" s="33"/>
      <c r="G5" s="40" t="str">
        <f t="shared" si="0"/>
        <v/>
      </c>
      <c r="H5" s="38" t="str">
        <f t="shared" si="1"/>
        <v/>
      </c>
      <c r="J5" s="51" t="str">
        <f>IF(J2=0,"",1)</f>
        <v/>
      </c>
    </row>
    <row r="6" spans="1:10">
      <c r="A6" s="31" t="str">
        <f>IF(ISBLANK(Inscription!A5),"",Inscription!A5)</f>
        <v>MONTE Olivier</v>
      </c>
      <c r="B6" s="31">
        <f>IF(ISBLANK(Inscription!B5),"",Inscription!B5)</f>
        <v>420</v>
      </c>
      <c r="C6" s="31">
        <f>IF(ISBLANK(Inscription!C5),"",Inscription!C5)</f>
        <v>0.90910000000000002</v>
      </c>
      <c r="D6" s="32"/>
      <c r="E6" s="32"/>
      <c r="F6" s="33"/>
      <c r="G6" s="40" t="str">
        <f t="shared" si="0"/>
        <v/>
      </c>
      <c r="H6" s="38" t="str">
        <f t="shared" si="1"/>
        <v/>
      </c>
    </row>
    <row r="7" spans="1:10">
      <c r="A7" s="31" t="str">
        <f>IF(ISBLANK(Inscription!A6),"",Inscription!A6)</f>
        <v>FINOT Xavier</v>
      </c>
      <c r="B7" s="31">
        <f>IF(ISBLANK(Inscription!B6),"",Inscription!B6)</f>
        <v>505</v>
      </c>
      <c r="C7" s="31">
        <f>IF(ISBLANK(Inscription!C6),"",Inscription!C6)</f>
        <v>1.1235999999999999</v>
      </c>
      <c r="D7" s="32"/>
      <c r="E7" s="32"/>
      <c r="F7" s="33"/>
      <c r="G7" s="40" t="str">
        <f t="shared" si="0"/>
        <v/>
      </c>
      <c r="H7" s="38" t="str">
        <f t="shared" si="1"/>
        <v/>
      </c>
    </row>
    <row r="8" spans="1:10">
      <c r="A8" s="31" t="str">
        <f>IF(ISBLANK(Inscription!A7),"",Inscription!A7)</f>
        <v>HYOUNET Jean-Luc</v>
      </c>
      <c r="B8" s="31">
        <f>IF(ISBLANK(Inscription!B7),"",Inscription!B7)</f>
        <v>505</v>
      </c>
      <c r="C8" s="31">
        <f>IF(ISBLANK(Inscription!C7),"",Inscription!C7)</f>
        <v>1.1235999999999999</v>
      </c>
      <c r="D8" s="32"/>
      <c r="E8" s="32"/>
      <c r="F8" s="33"/>
      <c r="G8" s="40" t="str">
        <f t="shared" si="0"/>
        <v/>
      </c>
      <c r="H8" s="38" t="str">
        <f t="shared" si="1"/>
        <v/>
      </c>
    </row>
    <row r="9" spans="1:10">
      <c r="A9" s="31" t="str">
        <f>IF(ISBLANK(Inscription!A8),"",Inscription!A8)</f>
        <v>MONTENOT Laurent</v>
      </c>
      <c r="B9" s="31" t="str">
        <f>IF(ISBLANK(Inscription!B8),"",Inscription!B8)</f>
        <v>LASER</v>
      </c>
      <c r="C9" s="31">
        <f>IF(ISBLANK(Inscription!C8),"",Inscription!C8)</f>
        <v>0.90910000000000002</v>
      </c>
      <c r="D9" s="32"/>
      <c r="E9" s="32"/>
      <c r="F9" s="33"/>
      <c r="G9" s="40" t="str">
        <f t="shared" si="0"/>
        <v/>
      </c>
      <c r="H9" s="38" t="str">
        <f t="shared" si="1"/>
        <v/>
      </c>
    </row>
    <row r="10" spans="1:10">
      <c r="A10" s="31" t="str">
        <f>IF(ISBLANK(Inscription!A9),"",Inscription!A9)</f>
        <v>CHAMPEL Anne et Martin</v>
      </c>
      <c r="B10" s="31">
        <f>IF(ISBLANK(Inscription!B9),"",Inscription!B9)</f>
        <v>470</v>
      </c>
      <c r="C10" s="31">
        <f>IF(ISBLANK(Inscription!C9),"",Inscription!C9)</f>
        <v>1.0308999999999999</v>
      </c>
      <c r="D10" s="32"/>
      <c r="E10" s="32"/>
      <c r="F10" s="33"/>
      <c r="G10" s="40" t="str">
        <f t="shared" si="0"/>
        <v/>
      </c>
      <c r="H10" s="38" t="str">
        <f t="shared" si="1"/>
        <v/>
      </c>
    </row>
    <row r="11" spans="1:10">
      <c r="A11" s="31" t="str">
        <f>IF(ISBLANK(Inscription!A10),"",Inscription!A10)</f>
        <v>Leconte Eric</v>
      </c>
      <c r="B11" s="31" t="str">
        <f>IF(ISBLANK(Inscription!B10),"",Inscription!B10)</f>
        <v>LASER VAGO DACRON</v>
      </c>
      <c r="C11" s="31">
        <f>IF(ISBLANK(Inscription!C10),"",Inscription!C10)</f>
        <v>0.94340000000000002</v>
      </c>
      <c r="D11" s="32"/>
      <c r="E11" s="32"/>
      <c r="F11" s="33"/>
      <c r="G11" s="40" t="str">
        <f t="shared" si="0"/>
        <v/>
      </c>
      <c r="H11" s="38" t="str">
        <f t="shared" si="1"/>
        <v/>
      </c>
    </row>
    <row r="12" spans="1:10">
      <c r="A12" s="31" t="str">
        <f>IF(ISBLANK(Inscription!A11),"",Inscription!A11)</f>
        <v/>
      </c>
      <c r="B12" s="31"/>
      <c r="C12" s="31" t="str">
        <f>IF(ISBLANK(Inscription!C11),"",Inscription!C11)</f>
        <v/>
      </c>
      <c r="D12" s="32"/>
      <c r="E12" s="32"/>
      <c r="F12" s="33"/>
      <c r="G12" s="40" t="str">
        <f t="shared" si="0"/>
        <v/>
      </c>
      <c r="H12" s="38" t="str">
        <f t="shared" si="1"/>
        <v/>
      </c>
    </row>
    <row r="13" spans="1:10">
      <c r="A13" s="31" t="str">
        <f>IF(ISBLANK(Inscription!A12),"",Inscription!A12)</f>
        <v/>
      </c>
      <c r="B13" s="31" t="str">
        <f>IF(ISBLANK(Inscription!B12),"",Inscription!B12)</f>
        <v/>
      </c>
      <c r="C13" s="31" t="str">
        <f>IF(ISBLANK(Inscription!C12),"",Inscription!C12)</f>
        <v/>
      </c>
      <c r="D13" s="32"/>
      <c r="E13" s="32"/>
      <c r="F13" s="33"/>
      <c r="G13" s="40" t="str">
        <f t="shared" si="0"/>
        <v/>
      </c>
      <c r="H13" s="38" t="str">
        <f t="shared" si="1"/>
        <v/>
      </c>
    </row>
    <row r="14" spans="1:10">
      <c r="A14" s="31" t="str">
        <f>IF(ISBLANK(Inscription!A13),"",Inscription!A13)</f>
        <v/>
      </c>
      <c r="B14" s="31" t="str">
        <f>IF(ISBLANK(Inscription!B13),"",Inscription!B13)</f>
        <v/>
      </c>
      <c r="C14" s="31" t="str">
        <f>IF(ISBLANK(Inscription!C13),"",Inscription!C13)</f>
        <v/>
      </c>
      <c r="D14" s="32"/>
      <c r="E14" s="32"/>
      <c r="F14" s="33"/>
      <c r="G14" s="40" t="str">
        <f t="shared" si="0"/>
        <v/>
      </c>
      <c r="H14" s="38" t="str">
        <f t="shared" si="1"/>
        <v/>
      </c>
    </row>
    <row r="15" spans="1:10">
      <c r="A15" s="31" t="str">
        <f>IF(ISBLANK(Inscription!A14),"",Inscription!A14)</f>
        <v/>
      </c>
      <c r="B15" s="31" t="str">
        <f>IF(ISBLANK(Inscription!B14),"",Inscription!B14)</f>
        <v/>
      </c>
      <c r="C15" s="31" t="str">
        <f>IF(ISBLANK(Inscription!C14),"",Inscription!C14)</f>
        <v/>
      </c>
      <c r="D15" s="32"/>
      <c r="E15" s="32"/>
      <c r="F15" s="33"/>
      <c r="G15" s="40" t="str">
        <f t="shared" si="0"/>
        <v/>
      </c>
      <c r="H15" s="38" t="str">
        <f t="shared" si="1"/>
        <v/>
      </c>
    </row>
    <row r="16" spans="1:10">
      <c r="A16" s="31" t="str">
        <f>IF(ISBLANK(Inscription!A15),"",Inscription!A15)</f>
        <v/>
      </c>
      <c r="B16" s="31" t="str">
        <f>IF(ISBLANK(Inscription!B15),"",Inscription!B15)</f>
        <v/>
      </c>
      <c r="C16" s="31" t="str">
        <f>IF(ISBLANK(Inscription!C15),"",Inscription!C15)</f>
        <v/>
      </c>
      <c r="D16" s="32"/>
      <c r="E16" s="32"/>
      <c r="F16" s="33"/>
      <c r="G16" s="40" t="str">
        <f t="shared" si="0"/>
        <v/>
      </c>
      <c r="H16" s="38" t="str">
        <f t="shared" si="1"/>
        <v/>
      </c>
    </row>
    <row r="17" spans="1:8">
      <c r="A17" s="31" t="str">
        <f>IF(ISBLANK(Inscription!A16),"",Inscription!A16)</f>
        <v/>
      </c>
      <c r="B17" s="31" t="str">
        <f>IF(ISBLANK(Inscription!B16),"",Inscription!B16)</f>
        <v/>
      </c>
      <c r="C17" s="31" t="str">
        <f>IF(ISBLANK(Inscription!C16),"",Inscription!C16)</f>
        <v/>
      </c>
      <c r="D17" s="32"/>
      <c r="E17" s="32"/>
      <c r="F17" s="33"/>
      <c r="G17" s="40" t="str">
        <f t="shared" si="0"/>
        <v/>
      </c>
      <c r="H17" s="38" t="str">
        <f t="shared" si="1"/>
        <v/>
      </c>
    </row>
    <row r="18" spans="1:8">
      <c r="A18" s="31" t="str">
        <f>IF(ISBLANK(Inscription!A17),"",Inscription!A17)</f>
        <v/>
      </c>
      <c r="B18" s="31" t="str">
        <f>IF(ISBLANK(Inscription!B17),"",Inscription!B17)</f>
        <v/>
      </c>
      <c r="C18" s="31" t="str">
        <f>IF(ISBLANK(Inscription!C17),"",Inscription!C17)</f>
        <v/>
      </c>
      <c r="D18" s="32"/>
      <c r="E18" s="32"/>
      <c r="F18" s="33"/>
      <c r="G18" s="40" t="str">
        <f t="shared" si="0"/>
        <v/>
      </c>
      <c r="H18" s="38" t="str">
        <f t="shared" si="1"/>
        <v/>
      </c>
    </row>
    <row r="19" spans="1:8">
      <c r="A19" s="31" t="str">
        <f>IF(ISBLANK(Inscription!A18),"",Inscription!A18)</f>
        <v/>
      </c>
      <c r="B19" s="31" t="str">
        <f>IF(ISBLANK(Inscription!B18),"",Inscription!B18)</f>
        <v/>
      </c>
      <c r="C19" s="31" t="str">
        <f>IF(ISBLANK(Inscription!C18),"",Inscription!C18)</f>
        <v/>
      </c>
      <c r="D19" s="32"/>
      <c r="E19" s="32"/>
      <c r="F19" s="33"/>
      <c r="G19" s="40" t="str">
        <f t="shared" si="0"/>
        <v/>
      </c>
      <c r="H19" s="38" t="str">
        <f t="shared" si="1"/>
        <v/>
      </c>
    </row>
    <row r="20" spans="1:8">
      <c r="A20" s="31" t="str">
        <f>IF(ISBLANK(Inscription!A19),"",Inscription!A19)</f>
        <v/>
      </c>
      <c r="B20" s="31" t="str">
        <f>IF(ISBLANK(Inscription!B19),"",Inscription!B19)</f>
        <v/>
      </c>
      <c r="C20" s="31" t="str">
        <f>IF(ISBLANK(Inscription!C19),"",Inscription!C19)</f>
        <v/>
      </c>
      <c r="D20" s="32"/>
      <c r="E20" s="32"/>
      <c r="F20" s="33"/>
      <c r="G20" s="40" t="str">
        <f t="shared" si="0"/>
        <v/>
      </c>
      <c r="H20" s="38" t="str">
        <f t="shared" si="1"/>
        <v/>
      </c>
    </row>
    <row r="21" spans="1:8">
      <c r="A21" s="31" t="str">
        <f>IF(ISBLANK(Inscription!A20),"",Inscription!A20)</f>
        <v/>
      </c>
      <c r="B21" s="31" t="str">
        <f>IF(ISBLANK(Inscription!B20),"",Inscription!B20)</f>
        <v/>
      </c>
      <c r="C21" s="31" t="str">
        <f>IF(ISBLANK(Inscription!C20),"",Inscription!C20)</f>
        <v/>
      </c>
      <c r="D21" s="32"/>
      <c r="E21" s="32"/>
      <c r="F21" s="33"/>
      <c r="G21" s="40" t="str">
        <f t="shared" si="0"/>
        <v/>
      </c>
      <c r="H21" s="38" t="str">
        <f t="shared" si="1"/>
        <v/>
      </c>
    </row>
    <row r="22" spans="1:8">
      <c r="A22" s="31" t="str">
        <f>IF(ISBLANK(Inscription!A21),"",Inscription!A21)</f>
        <v/>
      </c>
      <c r="B22" s="31" t="str">
        <f>IF(ISBLANK(Inscription!B21),"",Inscription!B21)</f>
        <v/>
      </c>
      <c r="C22" s="31" t="str">
        <f>IF(ISBLANK(Inscription!C21),"",Inscription!C21)</f>
        <v/>
      </c>
      <c r="D22" s="32"/>
      <c r="E22" s="32"/>
      <c r="F22" s="33"/>
      <c r="G22" s="40" t="str">
        <f t="shared" si="0"/>
        <v/>
      </c>
      <c r="H22" s="38" t="str">
        <f t="shared" si="1"/>
        <v/>
      </c>
    </row>
    <row r="23" spans="1:8">
      <c r="A23" s="31" t="str">
        <f>IF(ISBLANK(Inscription!A22),"",Inscription!A22)</f>
        <v/>
      </c>
      <c r="B23" s="31" t="str">
        <f>IF(ISBLANK(Inscription!B22),"",Inscription!B22)</f>
        <v/>
      </c>
      <c r="C23" s="31" t="str">
        <f>IF(ISBLANK(Inscription!C22),"",Inscription!C22)</f>
        <v/>
      </c>
      <c r="D23" s="32"/>
      <c r="E23" s="32"/>
      <c r="F23" s="33"/>
      <c r="G23" s="40" t="str">
        <f t="shared" si="0"/>
        <v/>
      </c>
      <c r="H23" s="38" t="str">
        <f t="shared" si="1"/>
        <v/>
      </c>
    </row>
    <row r="24" spans="1:8">
      <c r="A24" s="31" t="str">
        <f>IF(ISBLANK(Inscription!A23),"",Inscription!A23)</f>
        <v/>
      </c>
      <c r="B24" s="31" t="str">
        <f>IF(ISBLANK(Inscription!B23),"",Inscription!B23)</f>
        <v/>
      </c>
      <c r="C24" s="31" t="str">
        <f>IF(ISBLANK(Inscription!C23),"",Inscription!C23)</f>
        <v/>
      </c>
      <c r="D24" s="32"/>
      <c r="E24" s="32"/>
      <c r="F24" s="33"/>
      <c r="G24" s="40" t="str">
        <f t="shared" si="0"/>
        <v/>
      </c>
      <c r="H24" s="38" t="str">
        <f t="shared" si="1"/>
        <v/>
      </c>
    </row>
    <row r="25" spans="1:8">
      <c r="A25" s="31" t="str">
        <f>IF(ISBLANK(Inscription!A24),"",Inscription!A24)</f>
        <v/>
      </c>
      <c r="B25" s="31" t="str">
        <f>IF(ISBLANK(Inscription!B24),"",Inscription!B24)</f>
        <v/>
      </c>
      <c r="C25" s="31" t="str">
        <f>IF(ISBLANK(Inscription!C24),"",Inscription!C24)</f>
        <v/>
      </c>
      <c r="D25" s="32"/>
      <c r="E25" s="32"/>
      <c r="F25" s="33"/>
      <c r="G25" s="40" t="str">
        <f t="shared" si="0"/>
        <v/>
      </c>
      <c r="H25" s="38" t="str">
        <f t="shared" si="1"/>
        <v/>
      </c>
    </row>
    <row r="26" spans="1:8">
      <c r="A26" s="31" t="str">
        <f>IF(ISBLANK(Inscription!A25),"",Inscription!A25)</f>
        <v/>
      </c>
      <c r="B26" s="31" t="str">
        <f>IF(ISBLANK(Inscription!B25),"",Inscription!B25)</f>
        <v/>
      </c>
      <c r="C26" s="31"/>
      <c r="D26" s="32"/>
      <c r="E26" s="32"/>
      <c r="F26" s="33"/>
      <c r="G26" s="40"/>
      <c r="H26" s="38" t="str">
        <f t="shared" si="1"/>
        <v/>
      </c>
    </row>
    <row r="27" spans="1:8">
      <c r="A27" s="31" t="str">
        <f>IF(ISBLANK(Inscription!A26),"",Inscription!A26)</f>
        <v/>
      </c>
      <c r="B27" s="31" t="str">
        <f>IF(ISBLANK(Inscription!B26),"",Inscription!B26)</f>
        <v/>
      </c>
      <c r="C27" s="31"/>
      <c r="D27" s="32"/>
      <c r="E27" s="32"/>
      <c r="F27" s="33"/>
      <c r="G27" s="40"/>
      <c r="H27" s="38" t="str">
        <f t="shared" si="1"/>
        <v/>
      </c>
    </row>
    <row r="28" spans="1:8">
      <c r="A28" s="31" t="str">
        <f>IF(ISBLANK(Inscription!A27),"",Inscription!A27)</f>
        <v/>
      </c>
      <c r="B28" s="31" t="str">
        <f>IF(ISBLANK(Inscription!B27),"",Inscription!B27)</f>
        <v/>
      </c>
      <c r="C28" s="31"/>
      <c r="D28" s="32"/>
      <c r="E28" s="32"/>
      <c r="F28" s="33"/>
      <c r="G28" s="40"/>
      <c r="H28" s="38" t="str">
        <f t="shared" si="1"/>
        <v/>
      </c>
    </row>
    <row r="29" spans="1:8">
      <c r="A29" s="31" t="str">
        <f>IF(ISBLANK(Inscription!A28),"",Inscription!A28)</f>
        <v/>
      </c>
      <c r="B29" s="31" t="str">
        <f>IF(ISBLANK(Inscription!B28),"",Inscription!B28)</f>
        <v/>
      </c>
      <c r="G29" s="40"/>
      <c r="H29" s="38" t="str">
        <f t="shared" si="1"/>
        <v/>
      </c>
    </row>
    <row r="30" spans="1:8">
      <c r="A30" s="31" t="str">
        <f>IF(ISBLANK(Inscription!A29),"",Inscription!A29)</f>
        <v/>
      </c>
      <c r="B30" s="31" t="str">
        <f>IF(ISBLANK(Inscription!B29),"",Inscription!B29)</f>
        <v/>
      </c>
      <c r="H30" s="38" t="str">
        <f t="shared" si="1"/>
        <v/>
      </c>
    </row>
  </sheetData>
  <mergeCells count="1">
    <mergeCell ref="D1:E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5</vt:i4>
      </vt:variant>
    </vt:vector>
  </HeadingPairs>
  <TitlesOfParts>
    <vt:vector size="18" baseType="lpstr">
      <vt:lpstr>Inscription</vt:lpstr>
      <vt:lpstr>menbre YCR</vt:lpstr>
      <vt:lpstr>Tableau des handicats</vt:lpstr>
      <vt:lpstr>M1</vt:lpstr>
      <vt:lpstr>M2</vt:lpstr>
      <vt:lpstr>M3</vt:lpstr>
      <vt:lpstr>M4</vt:lpstr>
      <vt:lpstr>M5</vt:lpstr>
      <vt:lpstr>M6</vt:lpstr>
      <vt:lpstr>M7</vt:lpstr>
      <vt:lpstr>synthèse</vt:lpstr>
      <vt:lpstr>Classement</vt:lpstr>
      <vt:lpstr>Feuil1</vt:lpstr>
      <vt:lpstr>essai</vt:lpstr>
      <vt:lpstr>Liste_membre</vt:lpstr>
      <vt:lpstr>liste_série</vt:lpstr>
      <vt:lpstr>'menbre YCR'!Membre</vt:lpstr>
      <vt:lpstr>Tableau_rating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luc</dc:creator>
  <cp:lastModifiedBy>Utilisateur</cp:lastModifiedBy>
  <cp:lastPrinted>2016-09-25T15:06:46Z</cp:lastPrinted>
  <dcterms:created xsi:type="dcterms:W3CDTF">2011-06-09T19:54:22Z</dcterms:created>
  <dcterms:modified xsi:type="dcterms:W3CDTF">2017-05-21T15:14:08Z</dcterms:modified>
</cp:coreProperties>
</file>